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00" tabRatio="954" firstSheet="4" activeTab="6"/>
  </bookViews>
  <sheets>
    <sheet name="高层（表价）" sheetId="13" state="hidden" r:id="rId1"/>
    <sheet name="小高层底价（1、9、13#） " sheetId="14" state="hidden" r:id="rId2"/>
    <sheet name="高层底价（21、23#）" sheetId="15" state="hidden" r:id="rId3"/>
    <sheet name="洋房价格表2#" sheetId="21" r:id="rId4"/>
    <sheet name="洋房价格表3# " sheetId="16" r:id="rId5"/>
    <sheet name="洋房价格表6#" sheetId="22" r:id="rId6"/>
    <sheet name="洋房价格表10#" sheetId="25" r:id="rId7"/>
    <sheet name="小高层价格表1#" sheetId="26" r:id="rId8"/>
    <sheet name="小高层价格表5#" sheetId="27" r:id="rId9"/>
    <sheet name="小高层价格表9#" sheetId="28" r:id="rId10"/>
    <sheet name="小高层价格表13#" sheetId="29" r:id="rId11"/>
    <sheet name="小高层价格表17#" sheetId="18" r:id="rId12"/>
    <sheet name="高层价格表21#" sheetId="30" r:id="rId13"/>
    <sheet name="高层价格表22#" sheetId="20" r:id="rId14"/>
    <sheet name="高层价格表23#" sheetId="31" r:id="rId15"/>
    <sheet name="Sheet1" sheetId="33" r:id="rId16"/>
    <sheet name="洋房（表价）" sheetId="17" state="hidden" r:id="rId17"/>
  </sheets>
  <definedNames>
    <definedName name="_xlnm._FilterDatabase" localSheetId="3" hidden="1">'洋房价格表2#'!$A$2:$N$21</definedName>
    <definedName name="_xlnm._FilterDatabase" localSheetId="5" hidden="1">'洋房价格表6#'!$A$2:$N$21</definedName>
    <definedName name="_xlnm._FilterDatabase" localSheetId="6" hidden="1">'洋房价格表10#'!$A$2:$N$21</definedName>
    <definedName name="_xlnm._FilterDatabase" localSheetId="4" hidden="1">'洋房价格表3# '!$A$2:$N$22</definedName>
    <definedName name="_xlnm.Print_Area" localSheetId="12">'高层价格表21#'!$A$1:$M$38</definedName>
    <definedName name="_xlnm.Print_Area" localSheetId="13">'高层价格表22#'!$A$3:$M$38</definedName>
    <definedName name="_xlnm.Print_Area" localSheetId="14">'高层价格表23#'!$A$3:$M$37</definedName>
    <definedName name="_xlnm.Print_Area" localSheetId="7">'小高层价格表1#'!$A$1:$M$28</definedName>
    <definedName name="_xlnm.Print_Area" localSheetId="10">'小高层价格表13#'!$A$1:$M$28</definedName>
    <definedName name="_xlnm.Print_Area" localSheetId="11">'小高层价格表17#'!$A$1:$M$29</definedName>
    <definedName name="_xlnm.Print_Area" localSheetId="8">'小高层价格表5#'!$A$1:$M$28</definedName>
    <definedName name="_xlnm.Print_Area" localSheetId="9">'小高层价格表9#'!$A$2:$M$28</definedName>
    <definedName name="_xlnm.Print_Area" localSheetId="6">'洋房价格表10#'!$A$2:$M$24</definedName>
    <definedName name="_xlnm.Print_Area" localSheetId="3">'洋房价格表2#'!$A$2:$M$29</definedName>
    <definedName name="_xlnm.Print_Area" localSheetId="4">'洋房价格表3# '!$A$2:$M$22</definedName>
    <definedName name="_xlnm.Print_Area" localSheetId="5">'洋房价格表6#'!$A$2:$M$23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<sst xmlns="http://schemas.openxmlformats.org/spreadsheetml/2006/main" count="1728" uniqueCount="157">
  <si>
    <t>综合折扣</t>
  </si>
  <si>
    <t>1#楼价格表</t>
  </si>
  <si>
    <t>04</t>
  </si>
  <si>
    <t>03</t>
  </si>
  <si>
    <t>02</t>
  </si>
  <si>
    <t>01</t>
  </si>
  <si>
    <t>楼层</t>
  </si>
  <si>
    <t>面积</t>
  </si>
  <si>
    <t>单价</t>
  </si>
  <si>
    <t>总价</t>
  </si>
  <si>
    <t>18F</t>
  </si>
  <si>
    <t>17F</t>
  </si>
  <si>
    <t>16F</t>
  </si>
  <si>
    <t>15F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</si>
  <si>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</si>
  <si>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</si>
  <si>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</si>
  <si>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</si>
  <si>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</si>
  <si>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</si>
  <si>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</si>
  <si>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</si>
  <si>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</si>
  <si>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</si>
  <si>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</si>
  <si>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</si>
  <si>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</si>
  <si>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t>1F</t>
  </si>
  <si>
    <t>1#</t>
  </si>
  <si>
    <t>总面积</t>
  </si>
  <si>
    <t>总金额</t>
  </si>
  <si>
    <t>均价</t>
  </si>
  <si>
    <t>5#楼价格表</t>
  </si>
  <si>
    <t>5#</t>
  </si>
  <si>
    <t>9#楼价格表</t>
  </si>
  <si>
    <t>9#</t>
  </si>
  <si>
    <t>13#楼价格表</t>
  </si>
  <si>
    <t>13#</t>
  </si>
  <si>
    <t>17#楼价格表</t>
  </si>
  <si>
    <t>17#</t>
  </si>
  <si>
    <t>18层均价</t>
  </si>
  <si>
    <t>8#楼价格表</t>
  </si>
  <si>
    <t>8#</t>
  </si>
  <si>
    <t>12#楼价格表</t>
  </si>
  <si>
    <t>12#</t>
  </si>
  <si>
    <t>16#楼价格表</t>
  </si>
  <si>
    <t>16#</t>
  </si>
  <si>
    <t>15层均价</t>
  </si>
  <si>
    <t>21#楼价格表</t>
  </si>
  <si>
    <t>27F</t>
  </si>
  <si>
    <t>26F</t>
  </si>
  <si>
    <t>25F</t>
  </si>
  <si>
    <t>24F</t>
  </si>
  <si>
    <t>23F</t>
  </si>
  <si>
    <t>22F</t>
  </si>
  <si>
    <t>21F</t>
  </si>
  <si>
    <t>20F</t>
  </si>
  <si>
    <t>19F</t>
  </si>
  <si>
    <t>21#</t>
  </si>
  <si>
    <t>22#楼价格表</t>
  </si>
  <si>
    <t>22#</t>
  </si>
  <si>
    <t>23#楼价格表</t>
  </si>
  <si>
    <t>CHECK</t>
  </si>
  <si>
    <t>23#</t>
  </si>
  <si>
    <t>27层均价</t>
  </si>
  <si>
    <t>总数</t>
  </si>
  <si>
    <t>桐城九号院1#楼销售报价表</t>
  </si>
  <si>
    <t>1#（含大平层）</t>
  </si>
  <si>
    <t>不含大平层</t>
  </si>
  <si>
    <t>桐城九号院9#楼销售报价表</t>
  </si>
  <si>
    <t>9#（含大平层）</t>
  </si>
  <si>
    <t>9#不含大平层</t>
  </si>
  <si>
    <t>桐城九号院13#楼销售报价表</t>
  </si>
  <si>
    <t>13#（含大平层）</t>
  </si>
  <si>
    <t>13#（不含大平层）</t>
  </si>
  <si>
    <t>桐城九号院21#楼销售报价表</t>
  </si>
  <si>
    <t>桐城九号院23#楼销售报价表</t>
  </si>
  <si>
    <t>桐城九号院2#楼销售报价表</t>
  </si>
  <si>
    <t>2#</t>
  </si>
  <si>
    <t>2#标准层</t>
  </si>
  <si>
    <t>注：表内红色房源表示已售</t>
  </si>
  <si>
    <t>3号楼一房一价表</t>
  </si>
  <si>
    <r>
      <rPr>
        <b/>
        <sz val="16"/>
        <color theme="1"/>
        <rFont val="微软雅黑"/>
        <charset val="162"/>
      </rPr>
      <t>共计11层，洋房，一梯一户，</t>
    </r>
    <r>
      <rPr>
        <b/>
        <sz val="16"/>
        <rFont val="微软雅黑"/>
        <charset val="162"/>
      </rPr>
      <t>面积为133.95M</t>
    </r>
    <r>
      <rPr>
        <b/>
        <vertAlign val="superscript"/>
        <sz val="16"/>
        <rFont val="微软雅黑"/>
        <charset val="162"/>
      </rPr>
      <t>2</t>
    </r>
    <r>
      <rPr>
        <b/>
        <sz val="16"/>
        <rFont val="微软雅黑"/>
        <charset val="162"/>
      </rPr>
      <t>,均价为6300.50元/平米</t>
    </r>
    <r>
      <rPr>
        <b/>
        <sz val="16"/>
        <color theme="1"/>
        <rFont val="微软雅黑"/>
        <charset val="162"/>
      </rPr>
      <t>.盼盼子母门，一线品牌断桥铝窗户，阳台封闭，赠送一半面积。</t>
    </r>
  </si>
  <si>
    <t>3#</t>
  </si>
  <si>
    <t>3#标准层</t>
  </si>
  <si>
    <t>桐城九号院6#楼销售报价表</t>
  </si>
  <si>
    <t>6#</t>
  </si>
  <si>
    <t>6#标准层</t>
  </si>
  <si>
    <t>桐城九号院10#楼销售报价表</t>
  </si>
  <si>
    <t>10#</t>
  </si>
  <si>
    <t>10#标准层</t>
  </si>
  <si>
    <t>1#（不含大平层）</t>
  </si>
  <si>
    <t>桐城九号院5#楼销售报价表</t>
  </si>
  <si>
    <t>5#（不含大平层）</t>
  </si>
  <si>
    <t>9#（不含大平层）</t>
  </si>
  <si>
    <t>17号楼一房一价表</t>
  </si>
  <si>
    <t>共计18层，一梯一户，面积为124.51 M2和124、87M2,均价为5695.62元/平米.盼盼子母门，一线品牌断桥铝窗户，阳台封闭，赠送一半面积。</t>
  </si>
  <si>
    <r>
      <rPr>
        <b/>
        <sz val="16"/>
        <color theme="0"/>
        <rFont val="宋体"/>
        <charset val="134"/>
        <scheme val="minor"/>
      </rPr>
      <t>17</t>
    </r>
    <r>
      <rPr>
        <b/>
        <sz val="16"/>
        <color theme="0"/>
        <rFont val="宋体"/>
        <charset val="134"/>
        <scheme val="minor"/>
      </rPr>
      <t>#（不含大平层）</t>
    </r>
  </si>
  <si>
    <r>
      <rPr>
        <b/>
        <sz val="36"/>
        <color theme="1"/>
        <rFont val="宋体"/>
        <charset val="134"/>
        <scheme val="minor"/>
      </rPr>
      <t>桐城九号院2</t>
    </r>
    <r>
      <rPr>
        <b/>
        <sz val="36"/>
        <color theme="1"/>
        <rFont val="宋体"/>
        <charset val="134"/>
        <scheme val="minor"/>
      </rPr>
      <t>1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</si>
  <si>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1"/>
        <rFont val="宋体"/>
        <charset val="134"/>
        <scheme val="minor"/>
      </rPr>
      <t>2</t>
    </r>
    <r>
      <rPr>
        <b/>
        <sz val="16"/>
        <color theme="1"/>
        <rFont val="宋体"/>
        <charset val="134"/>
        <scheme val="minor"/>
      </rPr>
      <t>7</t>
    </r>
    <r>
      <rPr>
        <b/>
        <sz val="16"/>
        <color theme="1"/>
        <rFont val="宋体"/>
        <charset val="134"/>
        <scheme val="minor"/>
      </rPr>
      <t>F</t>
    </r>
  </si>
  <si>
    <r>
      <rPr>
        <b/>
        <sz val="16"/>
        <color theme="0"/>
        <rFont val="宋体"/>
        <charset val="134"/>
        <scheme val="minor"/>
      </rPr>
      <t>2</t>
    </r>
    <r>
      <rPr>
        <b/>
        <sz val="16"/>
        <color theme="0"/>
        <rFont val="宋体"/>
        <charset val="134"/>
        <scheme val="minor"/>
      </rPr>
      <t>1</t>
    </r>
    <r>
      <rPr>
        <b/>
        <sz val="16"/>
        <color theme="0"/>
        <rFont val="宋体"/>
        <charset val="134"/>
        <scheme val="minor"/>
      </rPr>
      <t>#</t>
    </r>
  </si>
  <si>
    <t>22号楼一房一价表</t>
  </si>
  <si>
    <t>共计27层，三梯四户，每户拥有独立电梯厅。面积为117.24 M2和111.19 M2   ,均价为5590元/平米.盼盼进户门，一线品牌断桥铝窗户，阳台封闭，赠送一半面积。</t>
  </si>
  <si>
    <t>已售：业主吴X 合同价726849元</t>
  </si>
  <si>
    <r>
      <rPr>
        <b/>
        <sz val="36"/>
        <color theme="1"/>
        <rFont val="宋体"/>
        <charset val="134"/>
        <scheme val="minor"/>
      </rPr>
      <t>桐城九号院23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</si>
  <si>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0"/>
        <rFont val="宋体"/>
        <charset val="134"/>
        <scheme val="minor"/>
      </rPr>
      <t>23</t>
    </r>
    <r>
      <rPr>
        <b/>
        <sz val="16"/>
        <color theme="0"/>
        <rFont val="宋体"/>
        <charset val="134"/>
        <scheme val="minor"/>
      </rPr>
      <t>#</t>
    </r>
  </si>
  <si>
    <t>2#楼价格表</t>
  </si>
  <si>
    <t>/</t>
  </si>
  <si>
    <t>2#顶层</t>
  </si>
  <si>
    <t>2#底层</t>
  </si>
  <si>
    <t>3#楼价格表</t>
  </si>
  <si>
    <t>3#顶层</t>
  </si>
  <si>
    <t>3#底层</t>
  </si>
  <si>
    <t>6#楼价格表</t>
  </si>
  <si>
    <t>6#顶层</t>
  </si>
  <si>
    <t>6#底层</t>
  </si>
  <si>
    <t>7#楼价格表</t>
  </si>
  <si>
    <t>7#</t>
  </si>
  <si>
    <t>7#标准层</t>
  </si>
  <si>
    <t>7#顶层</t>
  </si>
  <si>
    <t>7#底层</t>
  </si>
  <si>
    <t>10#楼价格表</t>
  </si>
  <si>
    <t>10#顶层</t>
  </si>
  <si>
    <t>10#底层</t>
  </si>
  <si>
    <t>11#楼价格表</t>
  </si>
  <si>
    <t>11#</t>
  </si>
  <si>
    <t>11#标准层</t>
  </si>
  <si>
    <t>11#顶层</t>
  </si>
  <si>
    <t>11#底层</t>
  </si>
  <si>
    <t>14#楼价格表</t>
  </si>
  <si>
    <t>14#</t>
  </si>
  <si>
    <t>14#标准层</t>
  </si>
  <si>
    <t>14#顶层</t>
  </si>
  <si>
    <t>14#底层</t>
  </si>
  <si>
    <t>15#楼价格表</t>
  </si>
  <si>
    <t>15#</t>
  </si>
  <si>
    <t>15#标准层</t>
  </si>
  <si>
    <t>15#顶层</t>
  </si>
  <si>
    <t>15#底层</t>
  </si>
  <si>
    <t>18#楼价格表</t>
  </si>
  <si>
    <t>18#</t>
  </si>
  <si>
    <t>18#标准层</t>
  </si>
  <si>
    <t>18#顶层</t>
  </si>
  <si>
    <t>18#底层</t>
  </si>
  <si>
    <t>19#楼价格表</t>
  </si>
  <si>
    <t>19#</t>
  </si>
  <si>
    <t>19#标准层</t>
  </si>
  <si>
    <t>19#顶层</t>
  </si>
  <si>
    <t>19#底层</t>
  </si>
  <si>
    <t>20#楼价格表</t>
  </si>
  <si>
    <t>20#</t>
  </si>
  <si>
    <t>20#标准层</t>
  </si>
  <si>
    <t>20#顶层</t>
  </si>
  <si>
    <t>20#底层</t>
  </si>
  <si>
    <t>全部洋房标准层</t>
  </si>
  <si>
    <t>全部洋房顶层</t>
  </si>
  <si>
    <t>全部洋房底层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</si>
</sst>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62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0" tint="-0.149937437055574"/>
      <name val="宋体"/>
      <charset val="134"/>
      <scheme val="minor"/>
    </font>
    <font>
      <b/>
      <sz val="18"/>
      <color theme="0" tint="-0.149937437055574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2"/>
      <color theme="0" tint="-0.149937437055574"/>
      <name val="宋体"/>
      <charset val="134"/>
      <scheme val="minor"/>
    </font>
    <font>
      <b/>
      <sz val="16"/>
      <color theme="0"/>
      <name val="宋体"/>
      <charset val="134"/>
      <scheme val="minor"/>
    </font>
    <font>
      <b/>
      <sz val="12"/>
      <color theme="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2"/>
      <color theme="9" tint="0.799951170384838"/>
      <name val="宋体"/>
      <charset val="134"/>
      <scheme val="minor"/>
    </font>
    <font>
      <b/>
      <sz val="16"/>
      <color theme="1"/>
      <name val="微软雅黑"/>
      <charset val="134"/>
    </font>
    <font>
      <b/>
      <sz val="18"/>
      <color theme="0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6"/>
      <color theme="1"/>
      <name val="微软雅黑"/>
      <charset val="162"/>
    </font>
    <font>
      <b/>
      <sz val="16"/>
      <name val="宋体"/>
      <charset val="134"/>
      <scheme val="minor"/>
    </font>
    <font>
      <sz val="12"/>
      <color rgb="FF4D4D4D"/>
      <name val="Tahoma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微软雅黑"/>
      <charset val="162"/>
    </font>
    <font>
      <b/>
      <vertAlign val="superscript"/>
      <sz val="16"/>
      <name val="微软雅黑"/>
      <charset val="162"/>
    </font>
  </fonts>
  <fills count="41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1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31" fillId="14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</cellStyleXfs>
  <cellXfs count="9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3" fillId="1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3"/>
  <sheetViews>
    <sheetView zoomScale="75" zoomScaleNormal="75" workbookViewId="0">
      <selection activeCell="C5" sqref="C5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6384" width="10" style="3"/>
  </cols>
  <sheetData>
    <row r="1" ht="23" spans="1:2">
      <c r="A1" s="4" t="s">
        <v>0</v>
      </c>
      <c r="B1" s="5">
        <v>0.8</v>
      </c>
    </row>
    <row r="2" ht="45.5" spans="1:1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3.1" customHeight="1" spans="1:13">
      <c r="A3" s="74"/>
      <c r="B3" s="75" t="s">
        <v>2</v>
      </c>
      <c r="C3" s="76"/>
      <c r="D3" s="77"/>
      <c r="E3" s="75" t="s">
        <v>3</v>
      </c>
      <c r="F3" s="76"/>
      <c r="G3" s="77"/>
      <c r="H3" s="75" t="s">
        <v>4</v>
      </c>
      <c r="I3" s="76"/>
      <c r="J3" s="77"/>
      <c r="K3" s="75" t="s">
        <v>5</v>
      </c>
      <c r="L3" s="76"/>
      <c r="M3" s="77"/>
    </row>
    <row r="4" ht="20.1" customHeight="1" spans="1:13">
      <c r="A4" s="74" t="s">
        <v>6</v>
      </c>
      <c r="B4" s="74" t="s">
        <v>7</v>
      </c>
      <c r="C4" s="74" t="s">
        <v>8</v>
      </c>
      <c r="D4" s="74" t="s">
        <v>9</v>
      </c>
      <c r="E4" s="74" t="s">
        <v>7</v>
      </c>
      <c r="F4" s="74" t="s">
        <v>8</v>
      </c>
      <c r="G4" s="74" t="s">
        <v>9</v>
      </c>
      <c r="H4" s="74" t="s">
        <v>7</v>
      </c>
      <c r="I4" s="74" t="s">
        <v>8</v>
      </c>
      <c r="J4" s="74" t="s">
        <v>9</v>
      </c>
      <c r="K4" s="74" t="s">
        <v>7</v>
      </c>
      <c r="L4" s="74" t="s">
        <v>8</v>
      </c>
      <c r="M4" s="74" t="s">
        <v>9</v>
      </c>
    </row>
    <row r="5" ht="18.95" customHeight="1" spans="1:13">
      <c r="A5" s="12" t="s">
        <v>10</v>
      </c>
      <c r="B5" s="13">
        <v>124.51</v>
      </c>
      <c r="C5" s="13">
        <v>7447</v>
      </c>
      <c r="D5" s="13">
        <f t="shared" ref="D5:D22" si="0">ROUND(C5*B5,0)</f>
        <v>927226</v>
      </c>
      <c r="E5" s="13">
        <v>124.87</v>
      </c>
      <c r="F5" s="13">
        <v>7207</v>
      </c>
      <c r="G5" s="13">
        <f t="shared" ref="G5:G22" si="1">ROUND(F5*E5,0)</f>
        <v>899938</v>
      </c>
      <c r="H5" s="13">
        <v>124.87</v>
      </c>
      <c r="I5" s="13">
        <v>7207</v>
      </c>
      <c r="J5" s="13">
        <f t="shared" ref="J5:J22" si="2">ROUND(I5*H5,0)</f>
        <v>899938</v>
      </c>
      <c r="K5" s="13">
        <v>124.51</v>
      </c>
      <c r="L5" s="13">
        <v>7447</v>
      </c>
      <c r="M5" s="13">
        <f t="shared" ref="M5:M22" si="3">ROUND(L5*K5,0)</f>
        <v>927226</v>
      </c>
    </row>
    <row r="6" ht="18.95" customHeight="1" spans="1:13">
      <c r="A6" s="12" t="s">
        <v>11</v>
      </c>
      <c r="B6" s="13">
        <v>124.51</v>
      </c>
      <c r="C6" s="13">
        <v>8007</v>
      </c>
      <c r="D6" s="13">
        <f t="shared" si="0"/>
        <v>996952</v>
      </c>
      <c r="E6" s="13">
        <v>124.87</v>
      </c>
      <c r="F6" s="13">
        <v>7767</v>
      </c>
      <c r="G6" s="13">
        <f t="shared" si="1"/>
        <v>969865</v>
      </c>
      <c r="H6" s="13">
        <v>124.87</v>
      </c>
      <c r="I6" s="13">
        <v>7767</v>
      </c>
      <c r="J6" s="13">
        <f t="shared" si="2"/>
        <v>969865</v>
      </c>
      <c r="K6" s="13">
        <v>124.51</v>
      </c>
      <c r="L6" s="13">
        <v>8007</v>
      </c>
      <c r="M6" s="13">
        <f t="shared" si="3"/>
        <v>996952</v>
      </c>
    </row>
    <row r="7" ht="18.95" customHeight="1" spans="1:13">
      <c r="A7" s="12" t="s">
        <v>12</v>
      </c>
      <c r="B7" s="13">
        <v>124.51</v>
      </c>
      <c r="C7" s="13">
        <v>7967</v>
      </c>
      <c r="D7" s="13">
        <f t="shared" si="0"/>
        <v>991971</v>
      </c>
      <c r="E7" s="13">
        <v>124.87</v>
      </c>
      <c r="F7" s="13">
        <v>7727</v>
      </c>
      <c r="G7" s="13">
        <f t="shared" si="1"/>
        <v>964870</v>
      </c>
      <c r="H7" s="13">
        <v>124.87</v>
      </c>
      <c r="I7" s="13">
        <v>7727</v>
      </c>
      <c r="J7" s="13">
        <f t="shared" si="2"/>
        <v>964870</v>
      </c>
      <c r="K7" s="13">
        <v>124.51</v>
      </c>
      <c r="L7" s="13">
        <v>7967</v>
      </c>
      <c r="M7" s="13">
        <f t="shared" si="3"/>
        <v>991971</v>
      </c>
    </row>
    <row r="8" ht="18.95" customHeight="1" spans="1:13">
      <c r="A8" s="12" t="s">
        <v>13</v>
      </c>
      <c r="B8" s="13">
        <v>124.51</v>
      </c>
      <c r="C8" s="13">
        <v>7927</v>
      </c>
      <c r="D8" s="13">
        <f t="shared" si="0"/>
        <v>986991</v>
      </c>
      <c r="E8" s="13">
        <v>124.87</v>
      </c>
      <c r="F8" s="13">
        <v>7687</v>
      </c>
      <c r="G8" s="13">
        <f t="shared" si="1"/>
        <v>959876</v>
      </c>
      <c r="H8" s="13">
        <v>124.87</v>
      </c>
      <c r="I8" s="13">
        <v>7687</v>
      </c>
      <c r="J8" s="13">
        <f t="shared" si="2"/>
        <v>959876</v>
      </c>
      <c r="K8" s="13">
        <v>124.51</v>
      </c>
      <c r="L8" s="13">
        <v>7927</v>
      </c>
      <c r="M8" s="13">
        <f t="shared" si="3"/>
        <v>986991</v>
      </c>
    </row>
    <row r="9" ht="18.95" customHeight="1" spans="1:13">
      <c r="A9" s="12" t="s">
        <v>14</v>
      </c>
      <c r="B9" s="13">
        <v>124.51</v>
      </c>
      <c r="C9" s="13">
        <v>7887</v>
      </c>
      <c r="D9" s="13">
        <f t="shared" si="0"/>
        <v>982010</v>
      </c>
      <c r="E9" s="13">
        <v>124.87</v>
      </c>
      <c r="F9" s="13">
        <v>7647</v>
      </c>
      <c r="G9" s="13">
        <f t="shared" si="1"/>
        <v>954881</v>
      </c>
      <c r="H9" s="13">
        <v>124.87</v>
      </c>
      <c r="I9" s="13">
        <v>7647</v>
      </c>
      <c r="J9" s="13">
        <f t="shared" si="2"/>
        <v>954881</v>
      </c>
      <c r="K9" s="13">
        <v>124.51</v>
      </c>
      <c r="L9" s="13">
        <v>7887</v>
      </c>
      <c r="M9" s="13">
        <f t="shared" si="3"/>
        <v>982010</v>
      </c>
    </row>
    <row r="10" ht="18.95" customHeight="1" spans="1:13">
      <c r="A10" s="12" t="s">
        <v>15</v>
      </c>
      <c r="B10" s="13">
        <v>124.51</v>
      </c>
      <c r="C10" s="13">
        <v>7887</v>
      </c>
      <c r="D10" s="13">
        <f t="shared" si="0"/>
        <v>982010</v>
      </c>
      <c r="E10" s="13">
        <v>124.87</v>
      </c>
      <c r="F10" s="13">
        <v>7647</v>
      </c>
      <c r="G10" s="13">
        <f t="shared" si="1"/>
        <v>954881</v>
      </c>
      <c r="H10" s="13">
        <v>124.87</v>
      </c>
      <c r="I10" s="13">
        <v>7647</v>
      </c>
      <c r="J10" s="13">
        <f t="shared" si="2"/>
        <v>954881</v>
      </c>
      <c r="K10" s="13">
        <v>124.51</v>
      </c>
      <c r="L10" s="13">
        <v>7887</v>
      </c>
      <c r="M10" s="13">
        <f t="shared" si="3"/>
        <v>982010</v>
      </c>
    </row>
    <row r="11" ht="18.95" customHeight="1" spans="1:13">
      <c r="A11" s="12" t="s">
        <v>16</v>
      </c>
      <c r="B11" s="13">
        <v>124.51</v>
      </c>
      <c r="C11" s="13">
        <v>7847</v>
      </c>
      <c r="D11" s="13">
        <f t="shared" si="0"/>
        <v>977030</v>
      </c>
      <c r="E11" s="13">
        <v>124.87</v>
      </c>
      <c r="F11" s="13">
        <v>7607</v>
      </c>
      <c r="G11" s="13">
        <f t="shared" si="1"/>
        <v>949886</v>
      </c>
      <c r="H11" s="13">
        <v>124.87</v>
      </c>
      <c r="I11" s="13">
        <v>7607</v>
      </c>
      <c r="J11" s="13">
        <f t="shared" si="2"/>
        <v>949886</v>
      </c>
      <c r="K11" s="13">
        <v>124.51</v>
      </c>
      <c r="L11" s="13">
        <v>7847</v>
      </c>
      <c r="M11" s="13">
        <f t="shared" si="3"/>
        <v>977030</v>
      </c>
    </row>
    <row r="12" ht="18.95" customHeight="1" spans="1:13">
      <c r="A12" s="12" t="s">
        <v>17</v>
      </c>
      <c r="B12" s="13">
        <v>124.51</v>
      </c>
      <c r="C12" s="13">
        <v>7807</v>
      </c>
      <c r="D12" s="13">
        <f t="shared" si="0"/>
        <v>972050</v>
      </c>
      <c r="E12" s="13">
        <v>124.87</v>
      </c>
      <c r="F12" s="13">
        <v>7567</v>
      </c>
      <c r="G12" s="13">
        <f t="shared" si="1"/>
        <v>944891</v>
      </c>
      <c r="H12" s="13">
        <v>124.87</v>
      </c>
      <c r="I12" s="13">
        <v>7567</v>
      </c>
      <c r="J12" s="13">
        <f t="shared" si="2"/>
        <v>944891</v>
      </c>
      <c r="K12" s="13">
        <v>124.51</v>
      </c>
      <c r="L12" s="13">
        <v>7807</v>
      </c>
      <c r="M12" s="13">
        <f t="shared" si="3"/>
        <v>972050</v>
      </c>
    </row>
    <row r="13" ht="18.95" customHeight="1" spans="1:13">
      <c r="A13" s="12" t="s">
        <v>18</v>
      </c>
      <c r="B13" s="13">
        <v>124.51</v>
      </c>
      <c r="C13" s="13">
        <v>7767</v>
      </c>
      <c r="D13" s="13">
        <f t="shared" si="0"/>
        <v>967069</v>
      </c>
      <c r="E13" s="13">
        <v>124.87</v>
      </c>
      <c r="F13" s="13">
        <v>7527</v>
      </c>
      <c r="G13" s="13">
        <f t="shared" si="1"/>
        <v>939896</v>
      </c>
      <c r="H13" s="13">
        <v>124.87</v>
      </c>
      <c r="I13" s="13">
        <v>7527</v>
      </c>
      <c r="J13" s="13">
        <f t="shared" si="2"/>
        <v>939896</v>
      </c>
      <c r="K13" s="13">
        <v>124.51</v>
      </c>
      <c r="L13" s="13">
        <v>7767</v>
      </c>
      <c r="M13" s="13">
        <f t="shared" si="3"/>
        <v>967069</v>
      </c>
    </row>
    <row r="14" ht="18.95" customHeight="1" spans="1:13">
      <c r="A14" s="12" t="s">
        <v>19</v>
      </c>
      <c r="B14" s="13">
        <v>124.51</v>
      </c>
      <c r="C14" s="13">
        <v>7727</v>
      </c>
      <c r="D14" s="13">
        <f t="shared" si="0"/>
        <v>962089</v>
      </c>
      <c r="E14" s="13">
        <v>124.87</v>
      </c>
      <c r="F14" s="13">
        <v>7487</v>
      </c>
      <c r="G14" s="13">
        <f t="shared" si="1"/>
        <v>934902</v>
      </c>
      <c r="H14" s="13">
        <v>124.87</v>
      </c>
      <c r="I14" s="13">
        <v>7487</v>
      </c>
      <c r="J14" s="13">
        <f t="shared" si="2"/>
        <v>934902</v>
      </c>
      <c r="K14" s="13">
        <v>124.51</v>
      </c>
      <c r="L14" s="13">
        <v>7727</v>
      </c>
      <c r="M14" s="13">
        <f t="shared" si="3"/>
        <v>962089</v>
      </c>
    </row>
    <row r="15" ht="18.95" customHeight="1" spans="1:13">
      <c r="A15" s="12" t="s">
        <v>20</v>
      </c>
      <c r="B15" s="13">
        <v>124.51</v>
      </c>
      <c r="C15" s="13">
        <v>7687</v>
      </c>
      <c r="D15" s="13">
        <f t="shared" si="0"/>
        <v>957108</v>
      </c>
      <c r="E15" s="13">
        <v>124.87</v>
      </c>
      <c r="F15" s="13">
        <v>7447</v>
      </c>
      <c r="G15" s="13">
        <f t="shared" si="1"/>
        <v>929907</v>
      </c>
      <c r="H15" s="13">
        <v>124.87</v>
      </c>
      <c r="I15" s="13">
        <v>7447</v>
      </c>
      <c r="J15" s="13">
        <f t="shared" si="2"/>
        <v>929907</v>
      </c>
      <c r="K15" s="13">
        <v>124.51</v>
      </c>
      <c r="L15" s="13">
        <v>7687</v>
      </c>
      <c r="M15" s="13">
        <f t="shared" si="3"/>
        <v>957108</v>
      </c>
    </row>
    <row r="16" ht="18.95" customHeight="1" spans="1:13">
      <c r="A16" s="12" t="s">
        <v>21</v>
      </c>
      <c r="B16" s="13">
        <v>124.51</v>
      </c>
      <c r="C16" s="13">
        <v>7687</v>
      </c>
      <c r="D16" s="13">
        <f t="shared" si="0"/>
        <v>957108</v>
      </c>
      <c r="E16" s="13">
        <v>124.87</v>
      </c>
      <c r="F16" s="13">
        <v>7447</v>
      </c>
      <c r="G16" s="13">
        <f t="shared" si="1"/>
        <v>929907</v>
      </c>
      <c r="H16" s="13">
        <v>124.87</v>
      </c>
      <c r="I16" s="13">
        <v>7447</v>
      </c>
      <c r="J16" s="13">
        <f t="shared" si="2"/>
        <v>929907</v>
      </c>
      <c r="K16" s="13">
        <v>124.51</v>
      </c>
      <c r="L16" s="13">
        <v>7687</v>
      </c>
      <c r="M16" s="13">
        <f t="shared" si="3"/>
        <v>957108</v>
      </c>
    </row>
    <row r="17" ht="18.95" customHeight="1" spans="1:13">
      <c r="A17" s="12" t="s">
        <v>22</v>
      </c>
      <c r="B17" s="13">
        <v>124.51</v>
      </c>
      <c r="C17" s="13">
        <v>7647</v>
      </c>
      <c r="D17" s="13">
        <f t="shared" si="0"/>
        <v>952128</v>
      </c>
      <c r="E17" s="13">
        <v>124.87</v>
      </c>
      <c r="F17" s="13">
        <v>7407</v>
      </c>
      <c r="G17" s="13">
        <f t="shared" si="1"/>
        <v>924912</v>
      </c>
      <c r="H17" s="13">
        <v>124.87</v>
      </c>
      <c r="I17" s="13">
        <v>7407</v>
      </c>
      <c r="J17" s="13">
        <f t="shared" si="2"/>
        <v>924912</v>
      </c>
      <c r="K17" s="13">
        <v>124.51</v>
      </c>
      <c r="L17" s="13">
        <v>7647</v>
      </c>
      <c r="M17" s="13">
        <f t="shared" si="3"/>
        <v>952128</v>
      </c>
    </row>
    <row r="18" ht="18.95" customHeight="1" spans="1:13">
      <c r="A18" s="12" t="s">
        <v>23</v>
      </c>
      <c r="B18" s="13">
        <v>124.51</v>
      </c>
      <c r="C18" s="13">
        <v>7607</v>
      </c>
      <c r="D18" s="13">
        <f t="shared" si="0"/>
        <v>947148</v>
      </c>
      <c r="E18" s="13">
        <v>124.87</v>
      </c>
      <c r="F18" s="13">
        <v>7367</v>
      </c>
      <c r="G18" s="13">
        <f t="shared" si="1"/>
        <v>919917</v>
      </c>
      <c r="H18" s="13">
        <v>124.87</v>
      </c>
      <c r="I18" s="13">
        <v>7367</v>
      </c>
      <c r="J18" s="13">
        <f t="shared" si="2"/>
        <v>919917</v>
      </c>
      <c r="K18" s="13">
        <v>124.51</v>
      </c>
      <c r="L18" s="13">
        <v>7607</v>
      </c>
      <c r="M18" s="13">
        <f t="shared" si="3"/>
        <v>947148</v>
      </c>
    </row>
    <row r="19" ht="18.95" customHeight="1" spans="1:13">
      <c r="A19" s="12" t="s">
        <v>24</v>
      </c>
      <c r="B19" s="13">
        <v>124.51</v>
      </c>
      <c r="C19" s="13">
        <v>7527</v>
      </c>
      <c r="D19" s="13">
        <f t="shared" si="0"/>
        <v>937187</v>
      </c>
      <c r="E19" s="13">
        <v>124.87</v>
      </c>
      <c r="F19" s="13">
        <v>7287</v>
      </c>
      <c r="G19" s="13">
        <f t="shared" si="1"/>
        <v>909928</v>
      </c>
      <c r="H19" s="13">
        <v>124.87</v>
      </c>
      <c r="I19" s="13">
        <v>7287</v>
      </c>
      <c r="J19" s="13">
        <f t="shared" si="2"/>
        <v>909928</v>
      </c>
      <c r="K19" s="13">
        <v>124.51</v>
      </c>
      <c r="L19" s="13">
        <v>7527</v>
      </c>
      <c r="M19" s="13">
        <f t="shared" si="3"/>
        <v>937187</v>
      </c>
    </row>
    <row r="20" ht="18.95" customHeight="1" spans="1:13">
      <c r="A20" s="12" t="s">
        <v>25</v>
      </c>
      <c r="B20" s="13">
        <v>124.51</v>
      </c>
      <c r="C20" s="13">
        <v>7527</v>
      </c>
      <c r="D20" s="13">
        <f t="shared" si="0"/>
        <v>937187</v>
      </c>
      <c r="E20" s="13">
        <v>124.87</v>
      </c>
      <c r="F20" s="13">
        <v>7287</v>
      </c>
      <c r="G20" s="13">
        <f t="shared" si="1"/>
        <v>909928</v>
      </c>
      <c r="H20" s="13">
        <v>124.87</v>
      </c>
      <c r="I20" s="13">
        <v>7287</v>
      </c>
      <c r="J20" s="13">
        <f t="shared" si="2"/>
        <v>909928</v>
      </c>
      <c r="K20" s="13">
        <v>124.51</v>
      </c>
      <c r="L20" s="13">
        <v>7527</v>
      </c>
      <c r="M20" s="13">
        <f t="shared" si="3"/>
        <v>937187</v>
      </c>
    </row>
    <row r="21" ht="18.95" customHeight="1" spans="1:13">
      <c r="A21" s="12" t="s">
        <v>26</v>
      </c>
      <c r="B21" s="13">
        <v>124.51</v>
      </c>
      <c r="C21" s="13">
        <v>7447</v>
      </c>
      <c r="D21" s="13">
        <f t="shared" si="0"/>
        <v>927226</v>
      </c>
      <c r="E21" s="13">
        <v>124.87</v>
      </c>
      <c r="F21" s="13">
        <v>7207</v>
      </c>
      <c r="G21" s="13">
        <f t="shared" si="1"/>
        <v>899938</v>
      </c>
      <c r="H21" s="13">
        <v>124.87</v>
      </c>
      <c r="I21" s="13">
        <v>7207</v>
      </c>
      <c r="J21" s="13">
        <f t="shared" si="2"/>
        <v>899938</v>
      </c>
      <c r="K21" s="13">
        <v>124.51</v>
      </c>
      <c r="L21" s="13">
        <v>7447</v>
      </c>
      <c r="M21" s="13">
        <f t="shared" si="3"/>
        <v>927226</v>
      </c>
    </row>
    <row r="22" ht="18.95" customHeight="1" spans="1:13">
      <c r="A22" s="12" t="s">
        <v>27</v>
      </c>
      <c r="B22" s="13">
        <v>124.51</v>
      </c>
      <c r="C22" s="13">
        <v>6967</v>
      </c>
      <c r="D22" s="13">
        <f t="shared" si="0"/>
        <v>867461</v>
      </c>
      <c r="E22" s="13">
        <v>124.87</v>
      </c>
      <c r="F22" s="13">
        <v>6727</v>
      </c>
      <c r="G22" s="13">
        <f t="shared" si="1"/>
        <v>840000</v>
      </c>
      <c r="H22" s="13">
        <v>124.87</v>
      </c>
      <c r="I22" s="13">
        <v>6727</v>
      </c>
      <c r="J22" s="13">
        <f t="shared" si="2"/>
        <v>840000</v>
      </c>
      <c r="K22" s="13">
        <v>124.51</v>
      </c>
      <c r="L22" s="13">
        <v>6967</v>
      </c>
      <c r="M22" s="13">
        <f t="shared" si="3"/>
        <v>867461</v>
      </c>
    </row>
    <row r="23" ht="18.95" customHeight="1" spans="1:13">
      <c r="A23" s="2"/>
      <c r="B23" s="4">
        <f t="shared" ref="B23:H23" si="4">SUM(B5:B22)</f>
        <v>2241.18</v>
      </c>
      <c r="C23" s="4"/>
      <c r="D23" s="4">
        <f t="shared" si="4"/>
        <v>17227951</v>
      </c>
      <c r="E23" s="4">
        <f t="shared" si="4"/>
        <v>2247.66</v>
      </c>
      <c r="F23" s="4"/>
      <c r="G23" s="4">
        <f t="shared" si="4"/>
        <v>16738323</v>
      </c>
      <c r="H23" s="4">
        <f t="shared" si="4"/>
        <v>2247.66</v>
      </c>
      <c r="I23" s="4"/>
      <c r="J23" s="4">
        <f t="shared" ref="J23:M23" si="5">SUM(J5:J22)</f>
        <v>16738323</v>
      </c>
      <c r="K23" s="4">
        <f t="shared" si="5"/>
        <v>2241.18</v>
      </c>
      <c r="L23" s="4"/>
      <c r="M23" s="4">
        <f t="shared" si="5"/>
        <v>17227951</v>
      </c>
    </row>
    <row r="26" ht="27.95" customHeight="1" spans="1:2">
      <c r="A26" s="15" t="s">
        <v>28</v>
      </c>
      <c r="B26" s="16"/>
    </row>
    <row r="27" ht="27.95" customHeight="1" spans="1:2">
      <c r="A27" s="17" t="s">
        <v>29</v>
      </c>
      <c r="B27" s="18">
        <f>B23+E23+H23+K23</f>
        <v>8977.68</v>
      </c>
    </row>
    <row r="28" ht="27.95" customHeight="1" spans="1:3">
      <c r="A28" s="17" t="s">
        <v>30</v>
      </c>
      <c r="B28" s="18">
        <f>D23+G23+J23+M23</f>
        <v>67932548</v>
      </c>
      <c r="C28" s="52"/>
    </row>
    <row r="29" ht="27.95" customHeight="1" spans="1:2">
      <c r="A29" s="17" t="s">
        <v>31</v>
      </c>
      <c r="B29" s="19">
        <f>B28/B27</f>
        <v>7566.82661890377</v>
      </c>
    </row>
    <row r="32" ht="44.1" customHeight="1" spans="1:13">
      <c r="A32" s="20" t="s">
        <v>32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="1" customFormat="1" ht="27.95" customHeight="1" spans="1:13">
      <c r="A33" s="8"/>
      <c r="B33" s="9" t="s">
        <v>2</v>
      </c>
      <c r="C33" s="10"/>
      <c r="D33" s="11"/>
      <c r="E33" s="9" t="s">
        <v>3</v>
      </c>
      <c r="F33" s="10"/>
      <c r="G33" s="11"/>
      <c r="H33" s="9" t="s">
        <v>4</v>
      </c>
      <c r="I33" s="10"/>
      <c r="J33" s="11"/>
      <c r="K33" s="9" t="s">
        <v>5</v>
      </c>
      <c r="L33" s="10"/>
      <c r="M33" s="11"/>
    </row>
    <row r="34" s="1" customFormat="1" ht="27.95" customHeight="1" spans="1:13">
      <c r="A34" s="8" t="s">
        <v>6</v>
      </c>
      <c r="B34" s="8" t="s">
        <v>7</v>
      </c>
      <c r="C34" s="8" t="s">
        <v>8</v>
      </c>
      <c r="D34" s="8" t="s">
        <v>9</v>
      </c>
      <c r="E34" s="8" t="s">
        <v>7</v>
      </c>
      <c r="F34" s="8" t="s">
        <v>8</v>
      </c>
      <c r="G34" s="8" t="s">
        <v>9</v>
      </c>
      <c r="H34" s="8" t="s">
        <v>7</v>
      </c>
      <c r="I34" s="8" t="s">
        <v>8</v>
      </c>
      <c r="J34" s="8" t="s">
        <v>9</v>
      </c>
      <c r="K34" s="8" t="s">
        <v>7</v>
      </c>
      <c r="L34" s="8" t="s">
        <v>8</v>
      </c>
      <c r="M34" s="8" t="s">
        <v>9</v>
      </c>
    </row>
    <row r="35" ht="21" spans="1:13">
      <c r="A35" s="12" t="s">
        <v>10</v>
      </c>
      <c r="B35" s="13">
        <v>124.51</v>
      </c>
      <c r="C35" s="13">
        <v>7447</v>
      </c>
      <c r="D35" s="13">
        <f t="shared" ref="D35:D52" si="6">ROUND(C35*B35,0)</f>
        <v>927226</v>
      </c>
      <c r="E35" s="13">
        <v>124.87</v>
      </c>
      <c r="F35" s="13">
        <v>7207</v>
      </c>
      <c r="G35" s="13">
        <f t="shared" ref="G35:G52" si="7">ROUND(F35*E35,0)</f>
        <v>899938</v>
      </c>
      <c r="H35" s="13">
        <v>124.87</v>
      </c>
      <c r="I35" s="13">
        <v>7207</v>
      </c>
      <c r="J35" s="13">
        <f t="shared" ref="J35:J52" si="8">ROUND(I35*H35,0)</f>
        <v>899938</v>
      </c>
      <c r="K35" s="13">
        <v>124.51</v>
      </c>
      <c r="L35" s="13">
        <v>7447</v>
      </c>
      <c r="M35" s="13">
        <f t="shared" ref="M35:M52" si="9">ROUND(L35*K35,0)</f>
        <v>927226</v>
      </c>
    </row>
    <row r="36" ht="21" spans="1:13">
      <c r="A36" s="12" t="s">
        <v>11</v>
      </c>
      <c r="B36" s="13">
        <v>124.51</v>
      </c>
      <c r="C36" s="13">
        <v>8007</v>
      </c>
      <c r="D36" s="13">
        <f t="shared" si="6"/>
        <v>996952</v>
      </c>
      <c r="E36" s="13">
        <v>124.87</v>
      </c>
      <c r="F36" s="13">
        <v>7767</v>
      </c>
      <c r="G36" s="13">
        <f t="shared" si="7"/>
        <v>969865</v>
      </c>
      <c r="H36" s="13">
        <v>124.87</v>
      </c>
      <c r="I36" s="13">
        <v>7767</v>
      </c>
      <c r="J36" s="13">
        <f t="shared" si="8"/>
        <v>969865</v>
      </c>
      <c r="K36" s="13">
        <v>124.51</v>
      </c>
      <c r="L36" s="13">
        <v>8007</v>
      </c>
      <c r="M36" s="13">
        <f t="shared" si="9"/>
        <v>996952</v>
      </c>
    </row>
    <row r="37" ht="21" spans="1:13">
      <c r="A37" s="12" t="s">
        <v>12</v>
      </c>
      <c r="B37" s="13">
        <v>124.51</v>
      </c>
      <c r="C37" s="13">
        <v>7967</v>
      </c>
      <c r="D37" s="13">
        <f t="shared" si="6"/>
        <v>991971</v>
      </c>
      <c r="E37" s="13">
        <v>124.87</v>
      </c>
      <c r="F37" s="13">
        <v>7727</v>
      </c>
      <c r="G37" s="13">
        <f t="shared" si="7"/>
        <v>964870</v>
      </c>
      <c r="H37" s="13">
        <v>124.87</v>
      </c>
      <c r="I37" s="13">
        <v>7727</v>
      </c>
      <c r="J37" s="13">
        <f t="shared" si="8"/>
        <v>964870</v>
      </c>
      <c r="K37" s="13">
        <v>124.51</v>
      </c>
      <c r="L37" s="13">
        <v>7967</v>
      </c>
      <c r="M37" s="13">
        <f t="shared" si="9"/>
        <v>991971</v>
      </c>
    </row>
    <row r="38" ht="21" spans="1:13">
      <c r="A38" s="12" t="s">
        <v>13</v>
      </c>
      <c r="B38" s="13">
        <v>124.51</v>
      </c>
      <c r="C38" s="13">
        <v>7927</v>
      </c>
      <c r="D38" s="13">
        <f t="shared" si="6"/>
        <v>986991</v>
      </c>
      <c r="E38" s="13">
        <v>124.87</v>
      </c>
      <c r="F38" s="13">
        <v>7687</v>
      </c>
      <c r="G38" s="13">
        <f t="shared" si="7"/>
        <v>959876</v>
      </c>
      <c r="H38" s="13">
        <v>124.87</v>
      </c>
      <c r="I38" s="13">
        <v>7687</v>
      </c>
      <c r="J38" s="13">
        <f t="shared" si="8"/>
        <v>959876</v>
      </c>
      <c r="K38" s="13">
        <v>124.51</v>
      </c>
      <c r="L38" s="13">
        <v>7927</v>
      </c>
      <c r="M38" s="13">
        <f t="shared" si="9"/>
        <v>986991</v>
      </c>
    </row>
    <row r="39" ht="21" spans="1:13">
      <c r="A39" s="12" t="s">
        <v>14</v>
      </c>
      <c r="B39" s="13">
        <v>124.51</v>
      </c>
      <c r="C39" s="13">
        <v>7887</v>
      </c>
      <c r="D39" s="13">
        <f t="shared" si="6"/>
        <v>982010</v>
      </c>
      <c r="E39" s="13">
        <v>124.87</v>
      </c>
      <c r="F39" s="13">
        <v>7647</v>
      </c>
      <c r="G39" s="13">
        <f t="shared" si="7"/>
        <v>954881</v>
      </c>
      <c r="H39" s="13">
        <v>124.87</v>
      </c>
      <c r="I39" s="13">
        <v>7647</v>
      </c>
      <c r="J39" s="13">
        <f t="shared" si="8"/>
        <v>954881</v>
      </c>
      <c r="K39" s="13">
        <v>124.51</v>
      </c>
      <c r="L39" s="13">
        <v>7887</v>
      </c>
      <c r="M39" s="13">
        <f t="shared" si="9"/>
        <v>982010</v>
      </c>
    </row>
    <row r="40" ht="21" spans="1:13">
      <c r="A40" s="12" t="s">
        <v>15</v>
      </c>
      <c r="B40" s="13">
        <v>124.51</v>
      </c>
      <c r="C40" s="13">
        <v>7887</v>
      </c>
      <c r="D40" s="13">
        <f t="shared" si="6"/>
        <v>982010</v>
      </c>
      <c r="E40" s="13">
        <v>124.87</v>
      </c>
      <c r="F40" s="13">
        <v>7647</v>
      </c>
      <c r="G40" s="13">
        <f t="shared" si="7"/>
        <v>954881</v>
      </c>
      <c r="H40" s="13">
        <v>124.87</v>
      </c>
      <c r="I40" s="13">
        <v>7647</v>
      </c>
      <c r="J40" s="13">
        <f t="shared" si="8"/>
        <v>954881</v>
      </c>
      <c r="K40" s="13">
        <v>124.51</v>
      </c>
      <c r="L40" s="13">
        <v>7887</v>
      </c>
      <c r="M40" s="13">
        <f t="shared" si="9"/>
        <v>982010</v>
      </c>
    </row>
    <row r="41" ht="21" spans="1:13">
      <c r="A41" s="12" t="s">
        <v>16</v>
      </c>
      <c r="B41" s="13">
        <v>124.51</v>
      </c>
      <c r="C41" s="13">
        <v>7847</v>
      </c>
      <c r="D41" s="13">
        <f t="shared" si="6"/>
        <v>977030</v>
      </c>
      <c r="E41" s="13">
        <v>124.87</v>
      </c>
      <c r="F41" s="13">
        <v>7607</v>
      </c>
      <c r="G41" s="13">
        <f t="shared" si="7"/>
        <v>949886</v>
      </c>
      <c r="H41" s="13">
        <v>124.87</v>
      </c>
      <c r="I41" s="13">
        <v>7607</v>
      </c>
      <c r="J41" s="13">
        <f t="shared" si="8"/>
        <v>949886</v>
      </c>
      <c r="K41" s="13">
        <v>124.51</v>
      </c>
      <c r="L41" s="13">
        <v>7847</v>
      </c>
      <c r="M41" s="13">
        <f t="shared" si="9"/>
        <v>977030</v>
      </c>
    </row>
    <row r="42" ht="21" spans="1:13">
      <c r="A42" s="12" t="s">
        <v>17</v>
      </c>
      <c r="B42" s="13">
        <v>124.51</v>
      </c>
      <c r="C42" s="13">
        <v>7807</v>
      </c>
      <c r="D42" s="13">
        <f t="shared" si="6"/>
        <v>972050</v>
      </c>
      <c r="E42" s="13">
        <v>124.87</v>
      </c>
      <c r="F42" s="13">
        <v>7567</v>
      </c>
      <c r="G42" s="13">
        <f t="shared" si="7"/>
        <v>944891</v>
      </c>
      <c r="H42" s="13">
        <v>124.87</v>
      </c>
      <c r="I42" s="13">
        <v>7567</v>
      </c>
      <c r="J42" s="13">
        <f t="shared" si="8"/>
        <v>944891</v>
      </c>
      <c r="K42" s="13">
        <v>124.51</v>
      </c>
      <c r="L42" s="13">
        <v>7807</v>
      </c>
      <c r="M42" s="13">
        <f t="shared" si="9"/>
        <v>972050</v>
      </c>
    </row>
    <row r="43" ht="21" spans="1:13">
      <c r="A43" s="12" t="s">
        <v>18</v>
      </c>
      <c r="B43" s="13">
        <v>124.51</v>
      </c>
      <c r="C43" s="13">
        <v>7767</v>
      </c>
      <c r="D43" s="13">
        <f t="shared" si="6"/>
        <v>967069</v>
      </c>
      <c r="E43" s="13">
        <v>124.87</v>
      </c>
      <c r="F43" s="13">
        <v>7527</v>
      </c>
      <c r="G43" s="13">
        <f t="shared" si="7"/>
        <v>939896</v>
      </c>
      <c r="H43" s="13">
        <v>124.87</v>
      </c>
      <c r="I43" s="13">
        <v>7527</v>
      </c>
      <c r="J43" s="13">
        <f t="shared" si="8"/>
        <v>939896</v>
      </c>
      <c r="K43" s="13">
        <v>124.51</v>
      </c>
      <c r="L43" s="13">
        <v>7767</v>
      </c>
      <c r="M43" s="13">
        <f t="shared" si="9"/>
        <v>967069</v>
      </c>
    </row>
    <row r="44" ht="21" spans="1:13">
      <c r="A44" s="12" t="s">
        <v>19</v>
      </c>
      <c r="B44" s="13">
        <v>124.51</v>
      </c>
      <c r="C44" s="13">
        <v>7727</v>
      </c>
      <c r="D44" s="13">
        <f t="shared" si="6"/>
        <v>962089</v>
      </c>
      <c r="E44" s="13">
        <v>124.87</v>
      </c>
      <c r="F44" s="13">
        <v>7487</v>
      </c>
      <c r="G44" s="13">
        <f t="shared" si="7"/>
        <v>934902</v>
      </c>
      <c r="H44" s="13">
        <v>124.87</v>
      </c>
      <c r="I44" s="13">
        <v>7487</v>
      </c>
      <c r="J44" s="13">
        <f t="shared" si="8"/>
        <v>934902</v>
      </c>
      <c r="K44" s="13">
        <v>124.51</v>
      </c>
      <c r="L44" s="13">
        <v>7727</v>
      </c>
      <c r="M44" s="13">
        <f t="shared" si="9"/>
        <v>962089</v>
      </c>
    </row>
    <row r="45" ht="21" spans="1:13">
      <c r="A45" s="12" t="s">
        <v>20</v>
      </c>
      <c r="B45" s="13">
        <v>124.51</v>
      </c>
      <c r="C45" s="13">
        <v>7687</v>
      </c>
      <c r="D45" s="13">
        <f t="shared" si="6"/>
        <v>957108</v>
      </c>
      <c r="E45" s="13">
        <v>124.87</v>
      </c>
      <c r="F45" s="13">
        <v>7447</v>
      </c>
      <c r="G45" s="13">
        <f t="shared" si="7"/>
        <v>929907</v>
      </c>
      <c r="H45" s="13">
        <v>124.87</v>
      </c>
      <c r="I45" s="13">
        <v>7447</v>
      </c>
      <c r="J45" s="13">
        <f t="shared" si="8"/>
        <v>929907</v>
      </c>
      <c r="K45" s="13">
        <v>124.51</v>
      </c>
      <c r="L45" s="13">
        <v>7687</v>
      </c>
      <c r="M45" s="13">
        <f t="shared" si="9"/>
        <v>957108</v>
      </c>
    </row>
    <row r="46" ht="21" spans="1:13">
      <c r="A46" s="12" t="s">
        <v>21</v>
      </c>
      <c r="B46" s="13">
        <v>124.51</v>
      </c>
      <c r="C46" s="13">
        <v>7687</v>
      </c>
      <c r="D46" s="13">
        <f t="shared" si="6"/>
        <v>957108</v>
      </c>
      <c r="E46" s="13">
        <v>124.87</v>
      </c>
      <c r="F46" s="13">
        <v>7447</v>
      </c>
      <c r="G46" s="13">
        <f t="shared" si="7"/>
        <v>929907</v>
      </c>
      <c r="H46" s="13">
        <v>124.87</v>
      </c>
      <c r="I46" s="13">
        <v>7447</v>
      </c>
      <c r="J46" s="13">
        <f t="shared" si="8"/>
        <v>929907</v>
      </c>
      <c r="K46" s="13">
        <v>124.51</v>
      </c>
      <c r="L46" s="13">
        <v>7687</v>
      </c>
      <c r="M46" s="13">
        <f t="shared" si="9"/>
        <v>957108</v>
      </c>
    </row>
    <row r="47" ht="21" spans="1:13">
      <c r="A47" s="12" t="s">
        <v>22</v>
      </c>
      <c r="B47" s="13">
        <v>124.51</v>
      </c>
      <c r="C47" s="13">
        <v>7647</v>
      </c>
      <c r="D47" s="13">
        <f t="shared" si="6"/>
        <v>952128</v>
      </c>
      <c r="E47" s="13">
        <v>124.87</v>
      </c>
      <c r="F47" s="13">
        <v>7407</v>
      </c>
      <c r="G47" s="13">
        <f t="shared" si="7"/>
        <v>924912</v>
      </c>
      <c r="H47" s="13">
        <v>124.87</v>
      </c>
      <c r="I47" s="13">
        <v>7407</v>
      </c>
      <c r="J47" s="13">
        <f t="shared" si="8"/>
        <v>924912</v>
      </c>
      <c r="K47" s="13">
        <v>124.51</v>
      </c>
      <c r="L47" s="13">
        <v>7647</v>
      </c>
      <c r="M47" s="13">
        <f t="shared" si="9"/>
        <v>952128</v>
      </c>
    </row>
    <row r="48" ht="21" spans="1:13">
      <c r="A48" s="12" t="s">
        <v>23</v>
      </c>
      <c r="B48" s="13">
        <v>124.51</v>
      </c>
      <c r="C48" s="13">
        <v>7607</v>
      </c>
      <c r="D48" s="13">
        <f t="shared" si="6"/>
        <v>947148</v>
      </c>
      <c r="E48" s="13">
        <v>124.87</v>
      </c>
      <c r="F48" s="13">
        <v>7367</v>
      </c>
      <c r="G48" s="13">
        <f t="shared" si="7"/>
        <v>919917</v>
      </c>
      <c r="H48" s="13">
        <v>124.87</v>
      </c>
      <c r="I48" s="13">
        <v>7367</v>
      </c>
      <c r="J48" s="13">
        <f t="shared" si="8"/>
        <v>919917</v>
      </c>
      <c r="K48" s="13">
        <v>124.51</v>
      </c>
      <c r="L48" s="13">
        <v>7607</v>
      </c>
      <c r="M48" s="13">
        <f t="shared" si="9"/>
        <v>947148</v>
      </c>
    </row>
    <row r="49" ht="21" spans="1:13">
      <c r="A49" s="12" t="s">
        <v>24</v>
      </c>
      <c r="B49" s="13">
        <v>124.51</v>
      </c>
      <c r="C49" s="13">
        <v>7527</v>
      </c>
      <c r="D49" s="13">
        <f t="shared" si="6"/>
        <v>937187</v>
      </c>
      <c r="E49" s="13">
        <v>124.87</v>
      </c>
      <c r="F49" s="13">
        <v>7287</v>
      </c>
      <c r="G49" s="13">
        <f t="shared" si="7"/>
        <v>909928</v>
      </c>
      <c r="H49" s="13">
        <v>124.87</v>
      </c>
      <c r="I49" s="13">
        <v>7287</v>
      </c>
      <c r="J49" s="13">
        <f t="shared" si="8"/>
        <v>909928</v>
      </c>
      <c r="K49" s="13">
        <v>124.51</v>
      </c>
      <c r="L49" s="13">
        <v>7527</v>
      </c>
      <c r="M49" s="13">
        <f t="shared" si="9"/>
        <v>937187</v>
      </c>
    </row>
    <row r="50" ht="21" spans="1:13">
      <c r="A50" s="12" t="s">
        <v>25</v>
      </c>
      <c r="B50" s="13">
        <v>124.51</v>
      </c>
      <c r="C50" s="13">
        <v>7527</v>
      </c>
      <c r="D50" s="13">
        <f t="shared" si="6"/>
        <v>937187</v>
      </c>
      <c r="E50" s="13">
        <v>124.87</v>
      </c>
      <c r="F50" s="13">
        <v>7287</v>
      </c>
      <c r="G50" s="13">
        <f t="shared" si="7"/>
        <v>909928</v>
      </c>
      <c r="H50" s="13">
        <v>124.87</v>
      </c>
      <c r="I50" s="13">
        <v>7287</v>
      </c>
      <c r="J50" s="13">
        <f t="shared" si="8"/>
        <v>909928</v>
      </c>
      <c r="K50" s="13">
        <v>124.51</v>
      </c>
      <c r="L50" s="13">
        <v>7527</v>
      </c>
      <c r="M50" s="13">
        <f t="shared" si="9"/>
        <v>937187</v>
      </c>
    </row>
    <row r="51" ht="21" spans="1:13">
      <c r="A51" s="12" t="s">
        <v>26</v>
      </c>
      <c r="B51" s="13">
        <v>124.51</v>
      </c>
      <c r="C51" s="13">
        <v>7447</v>
      </c>
      <c r="D51" s="13">
        <f t="shared" si="6"/>
        <v>927226</v>
      </c>
      <c r="E51" s="13">
        <v>124.87</v>
      </c>
      <c r="F51" s="13">
        <v>7207</v>
      </c>
      <c r="G51" s="13">
        <f t="shared" si="7"/>
        <v>899938</v>
      </c>
      <c r="H51" s="13">
        <v>124.87</v>
      </c>
      <c r="I51" s="13">
        <v>7207</v>
      </c>
      <c r="J51" s="13">
        <f t="shared" si="8"/>
        <v>899938</v>
      </c>
      <c r="K51" s="13">
        <v>124.51</v>
      </c>
      <c r="L51" s="13">
        <v>7447</v>
      </c>
      <c r="M51" s="13">
        <f t="shared" si="9"/>
        <v>927226</v>
      </c>
    </row>
    <row r="52" ht="21" spans="1:13">
      <c r="A52" s="12" t="s">
        <v>27</v>
      </c>
      <c r="B52" s="13">
        <v>124.51</v>
      </c>
      <c r="C52" s="13">
        <v>6967</v>
      </c>
      <c r="D52" s="13">
        <f t="shared" si="6"/>
        <v>867461</v>
      </c>
      <c r="E52" s="13">
        <v>124.87</v>
      </c>
      <c r="F52" s="13">
        <v>6727</v>
      </c>
      <c r="G52" s="13">
        <f t="shared" si="7"/>
        <v>840000</v>
      </c>
      <c r="H52" s="13">
        <v>124.87</v>
      </c>
      <c r="I52" s="13">
        <v>6727</v>
      </c>
      <c r="J52" s="13">
        <f t="shared" si="8"/>
        <v>840000</v>
      </c>
      <c r="K52" s="13">
        <v>124.51</v>
      </c>
      <c r="L52" s="13">
        <v>6967</v>
      </c>
      <c r="M52" s="13">
        <f t="shared" si="9"/>
        <v>867461</v>
      </c>
    </row>
    <row r="53" s="2" customFormat="1" ht="24.95" customHeight="1" spans="2:13">
      <c r="B53" s="4">
        <f t="shared" ref="B53:M53" si="10">SUM(B35:B52)</f>
        <v>2241.18</v>
      </c>
      <c r="C53" s="4">
        <f t="shared" si="10"/>
        <v>138366</v>
      </c>
      <c r="D53" s="4">
        <f t="shared" si="10"/>
        <v>17227951</v>
      </c>
      <c r="E53" s="4">
        <f t="shared" si="10"/>
        <v>2247.66</v>
      </c>
      <c r="F53" s="4">
        <f t="shared" si="10"/>
        <v>134046</v>
      </c>
      <c r="G53" s="4">
        <f t="shared" si="10"/>
        <v>16738323</v>
      </c>
      <c r="H53" s="4">
        <f t="shared" si="10"/>
        <v>2247.66</v>
      </c>
      <c r="I53" s="4">
        <f t="shared" si="10"/>
        <v>134046</v>
      </c>
      <c r="J53" s="4">
        <f t="shared" si="10"/>
        <v>16738323</v>
      </c>
      <c r="K53" s="4">
        <f t="shared" si="10"/>
        <v>2241.18</v>
      </c>
      <c r="L53" s="4">
        <f t="shared" si="10"/>
        <v>138366</v>
      </c>
      <c r="M53" s="4">
        <f t="shared" si="10"/>
        <v>17227951</v>
      </c>
    </row>
    <row r="56" ht="27.95" customHeight="1" spans="1:2">
      <c r="A56" s="15" t="s">
        <v>33</v>
      </c>
      <c r="B56" s="16"/>
    </row>
    <row r="57" ht="27.95" customHeight="1" spans="1:2">
      <c r="A57" s="17" t="s">
        <v>29</v>
      </c>
      <c r="B57" s="18">
        <f>B53+E53+H53+K53</f>
        <v>8977.68</v>
      </c>
    </row>
    <row r="58" ht="27.95" customHeight="1" spans="1:2">
      <c r="A58" s="17" t="s">
        <v>30</v>
      </c>
      <c r="B58" s="18">
        <f>D53+G53+J53+M53</f>
        <v>67932548</v>
      </c>
    </row>
    <row r="59" ht="27.95" customHeight="1" spans="1:2">
      <c r="A59" s="17" t="s">
        <v>31</v>
      </c>
      <c r="B59" s="19">
        <f>B58/B57</f>
        <v>7566.82661890377</v>
      </c>
    </row>
    <row r="61" ht="45.5" spans="1:13">
      <c r="A61" s="20" t="s">
        <v>34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ht="23" spans="1:13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</row>
    <row r="63" ht="23" spans="1:13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</row>
    <row r="64" ht="21" spans="1:13">
      <c r="A64" s="12" t="s">
        <v>10</v>
      </c>
      <c r="B64" s="13">
        <v>125.19</v>
      </c>
      <c r="C64" s="13">
        <v>7455</v>
      </c>
      <c r="D64" s="13">
        <f t="shared" ref="D64:D81" si="11">ROUND(C64*B64,0)</f>
        <v>933291</v>
      </c>
      <c r="E64" s="13">
        <v>125.55</v>
      </c>
      <c r="F64" s="13">
        <v>7215</v>
      </c>
      <c r="G64" s="13">
        <f t="shared" ref="G64:G81" si="12">ROUND(F64*E64,0)</f>
        <v>905843</v>
      </c>
      <c r="H64" s="13">
        <v>125.55</v>
      </c>
      <c r="I64" s="13">
        <v>7215</v>
      </c>
      <c r="J64" s="13">
        <f t="shared" ref="J64:J81" si="13">ROUND(I64*H64,0)</f>
        <v>905843</v>
      </c>
      <c r="K64" s="13">
        <v>125.19</v>
      </c>
      <c r="L64" s="13">
        <v>7455</v>
      </c>
      <c r="M64" s="13">
        <f t="shared" ref="M64:M81" si="14">ROUND(L64*K64,0)</f>
        <v>933291</v>
      </c>
    </row>
    <row r="65" ht="21" spans="1:13">
      <c r="A65" s="12" t="s">
        <v>11</v>
      </c>
      <c r="B65" s="13">
        <v>125.19</v>
      </c>
      <c r="C65" s="13">
        <v>8015</v>
      </c>
      <c r="D65" s="13">
        <f t="shared" si="11"/>
        <v>1003398</v>
      </c>
      <c r="E65" s="13">
        <v>125.55</v>
      </c>
      <c r="F65" s="13">
        <v>7775</v>
      </c>
      <c r="G65" s="13">
        <f t="shared" si="12"/>
        <v>976151</v>
      </c>
      <c r="H65" s="13">
        <v>125.55</v>
      </c>
      <c r="I65" s="13">
        <v>7775</v>
      </c>
      <c r="J65" s="13">
        <f t="shared" si="13"/>
        <v>976151</v>
      </c>
      <c r="K65" s="13">
        <v>125.19</v>
      </c>
      <c r="L65" s="13">
        <v>8015</v>
      </c>
      <c r="M65" s="13">
        <f t="shared" si="14"/>
        <v>1003398</v>
      </c>
    </row>
    <row r="66" ht="21" spans="1:13">
      <c r="A66" s="12" t="s">
        <v>12</v>
      </c>
      <c r="B66" s="13">
        <v>125.19</v>
      </c>
      <c r="C66" s="13">
        <v>7975</v>
      </c>
      <c r="D66" s="13">
        <f t="shared" si="11"/>
        <v>998390</v>
      </c>
      <c r="E66" s="13">
        <v>125.55</v>
      </c>
      <c r="F66" s="13">
        <v>7735</v>
      </c>
      <c r="G66" s="13">
        <f t="shared" si="12"/>
        <v>971129</v>
      </c>
      <c r="H66" s="13">
        <v>125.55</v>
      </c>
      <c r="I66" s="13">
        <v>7735</v>
      </c>
      <c r="J66" s="13">
        <f t="shared" si="13"/>
        <v>971129</v>
      </c>
      <c r="K66" s="13">
        <v>125.19</v>
      </c>
      <c r="L66" s="13">
        <v>7975</v>
      </c>
      <c r="M66" s="13">
        <f t="shared" si="14"/>
        <v>998390</v>
      </c>
    </row>
    <row r="67" ht="21" spans="1:13">
      <c r="A67" s="12" t="s">
        <v>13</v>
      </c>
      <c r="B67" s="13">
        <v>125.19</v>
      </c>
      <c r="C67" s="13">
        <v>7935</v>
      </c>
      <c r="D67" s="13">
        <f t="shared" si="11"/>
        <v>993383</v>
      </c>
      <c r="E67" s="13">
        <v>125.55</v>
      </c>
      <c r="F67" s="13">
        <v>7695</v>
      </c>
      <c r="G67" s="13">
        <f t="shared" si="12"/>
        <v>966107</v>
      </c>
      <c r="H67" s="13">
        <v>125.55</v>
      </c>
      <c r="I67" s="13">
        <v>7695</v>
      </c>
      <c r="J67" s="13">
        <f t="shared" si="13"/>
        <v>966107</v>
      </c>
      <c r="K67" s="13">
        <v>125.19</v>
      </c>
      <c r="L67" s="13">
        <v>7935</v>
      </c>
      <c r="M67" s="13">
        <f t="shared" si="14"/>
        <v>993383</v>
      </c>
    </row>
    <row r="68" ht="21" spans="1:13">
      <c r="A68" s="12" t="s">
        <v>14</v>
      </c>
      <c r="B68" s="13">
        <v>125.19</v>
      </c>
      <c r="C68" s="13">
        <v>7895</v>
      </c>
      <c r="D68" s="13">
        <f t="shared" si="11"/>
        <v>988375</v>
      </c>
      <c r="E68" s="13">
        <v>125.55</v>
      </c>
      <c r="F68" s="13">
        <v>7655</v>
      </c>
      <c r="G68" s="13">
        <f t="shared" si="12"/>
        <v>961085</v>
      </c>
      <c r="H68" s="13">
        <v>125.55</v>
      </c>
      <c r="I68" s="13">
        <v>7655</v>
      </c>
      <c r="J68" s="13">
        <f t="shared" si="13"/>
        <v>961085</v>
      </c>
      <c r="K68" s="13">
        <v>125.19</v>
      </c>
      <c r="L68" s="13">
        <v>7895</v>
      </c>
      <c r="M68" s="13">
        <f t="shared" si="14"/>
        <v>988375</v>
      </c>
    </row>
    <row r="69" ht="21" spans="1:13">
      <c r="A69" s="12" t="s">
        <v>15</v>
      </c>
      <c r="B69" s="13">
        <v>125.19</v>
      </c>
      <c r="C69" s="13">
        <v>7895</v>
      </c>
      <c r="D69" s="13">
        <f t="shared" si="11"/>
        <v>988375</v>
      </c>
      <c r="E69" s="13">
        <v>125.55</v>
      </c>
      <c r="F69" s="13">
        <v>7655</v>
      </c>
      <c r="G69" s="13">
        <f t="shared" si="12"/>
        <v>961085</v>
      </c>
      <c r="H69" s="13">
        <v>125.55</v>
      </c>
      <c r="I69" s="13">
        <v>7655</v>
      </c>
      <c r="J69" s="13">
        <f t="shared" si="13"/>
        <v>961085</v>
      </c>
      <c r="K69" s="13">
        <v>125.19</v>
      </c>
      <c r="L69" s="13">
        <v>7895</v>
      </c>
      <c r="M69" s="13">
        <f t="shared" si="14"/>
        <v>988375</v>
      </c>
    </row>
    <row r="70" ht="21" spans="1:13">
      <c r="A70" s="12" t="s">
        <v>16</v>
      </c>
      <c r="B70" s="13">
        <v>125.19</v>
      </c>
      <c r="C70" s="13">
        <v>7855</v>
      </c>
      <c r="D70" s="13">
        <f t="shared" si="11"/>
        <v>983367</v>
      </c>
      <c r="E70" s="13">
        <v>125.55</v>
      </c>
      <c r="F70" s="13">
        <v>7615</v>
      </c>
      <c r="G70" s="13">
        <f t="shared" si="12"/>
        <v>956063</v>
      </c>
      <c r="H70" s="13">
        <v>125.55</v>
      </c>
      <c r="I70" s="13">
        <v>7615</v>
      </c>
      <c r="J70" s="13">
        <f t="shared" si="13"/>
        <v>956063</v>
      </c>
      <c r="K70" s="13">
        <v>125.19</v>
      </c>
      <c r="L70" s="13">
        <v>7855</v>
      </c>
      <c r="M70" s="13">
        <f t="shared" si="14"/>
        <v>983367</v>
      </c>
    </row>
    <row r="71" ht="21" spans="1:13">
      <c r="A71" s="12" t="s">
        <v>17</v>
      </c>
      <c r="B71" s="13">
        <v>125.19</v>
      </c>
      <c r="C71" s="13">
        <v>7815</v>
      </c>
      <c r="D71" s="13">
        <f t="shared" si="11"/>
        <v>978360</v>
      </c>
      <c r="E71" s="13">
        <v>125.55</v>
      </c>
      <c r="F71" s="13">
        <v>7575</v>
      </c>
      <c r="G71" s="13">
        <f t="shared" si="12"/>
        <v>951041</v>
      </c>
      <c r="H71" s="13">
        <v>125.55</v>
      </c>
      <c r="I71" s="13">
        <v>7575</v>
      </c>
      <c r="J71" s="13">
        <f t="shared" si="13"/>
        <v>951041</v>
      </c>
      <c r="K71" s="13">
        <v>125.19</v>
      </c>
      <c r="L71" s="13">
        <v>7815</v>
      </c>
      <c r="M71" s="13">
        <f t="shared" si="14"/>
        <v>978360</v>
      </c>
    </row>
    <row r="72" ht="21" spans="1:13">
      <c r="A72" s="12" t="s">
        <v>18</v>
      </c>
      <c r="B72" s="13">
        <v>125.19</v>
      </c>
      <c r="C72" s="13">
        <v>7775</v>
      </c>
      <c r="D72" s="13">
        <f t="shared" si="11"/>
        <v>973352</v>
      </c>
      <c r="E72" s="13">
        <v>125.55</v>
      </c>
      <c r="F72" s="13">
        <v>7535</v>
      </c>
      <c r="G72" s="13">
        <f t="shared" si="12"/>
        <v>946019</v>
      </c>
      <c r="H72" s="13">
        <v>125.55</v>
      </c>
      <c r="I72" s="13">
        <v>7535</v>
      </c>
      <c r="J72" s="13">
        <f t="shared" si="13"/>
        <v>946019</v>
      </c>
      <c r="K72" s="13">
        <v>125.19</v>
      </c>
      <c r="L72" s="13">
        <v>7775</v>
      </c>
      <c r="M72" s="13">
        <f t="shared" si="14"/>
        <v>973352</v>
      </c>
    </row>
    <row r="73" ht="21" spans="1:13">
      <c r="A73" s="12" t="s">
        <v>19</v>
      </c>
      <c r="B73" s="13">
        <v>125.19</v>
      </c>
      <c r="C73" s="13">
        <v>7735</v>
      </c>
      <c r="D73" s="13">
        <f t="shared" si="11"/>
        <v>968345</v>
      </c>
      <c r="E73" s="13">
        <v>125.55</v>
      </c>
      <c r="F73" s="13">
        <v>7495</v>
      </c>
      <c r="G73" s="13">
        <f t="shared" si="12"/>
        <v>940997</v>
      </c>
      <c r="H73" s="13">
        <v>125.55</v>
      </c>
      <c r="I73" s="13">
        <v>7495</v>
      </c>
      <c r="J73" s="13">
        <f t="shared" si="13"/>
        <v>940997</v>
      </c>
      <c r="K73" s="13">
        <v>125.19</v>
      </c>
      <c r="L73" s="13">
        <v>7735</v>
      </c>
      <c r="M73" s="13">
        <f t="shared" si="14"/>
        <v>968345</v>
      </c>
    </row>
    <row r="74" ht="21" spans="1:13">
      <c r="A74" s="12" t="s">
        <v>20</v>
      </c>
      <c r="B74" s="13">
        <v>125.19</v>
      </c>
      <c r="C74" s="13">
        <v>7695</v>
      </c>
      <c r="D74" s="13">
        <f t="shared" si="11"/>
        <v>963337</v>
      </c>
      <c r="E74" s="13">
        <v>125.55</v>
      </c>
      <c r="F74" s="13">
        <v>7455</v>
      </c>
      <c r="G74" s="13">
        <f t="shared" si="12"/>
        <v>935975</v>
      </c>
      <c r="H74" s="13">
        <v>125.55</v>
      </c>
      <c r="I74" s="13">
        <v>7455</v>
      </c>
      <c r="J74" s="13">
        <f t="shared" si="13"/>
        <v>935975</v>
      </c>
      <c r="K74" s="13">
        <v>125.19</v>
      </c>
      <c r="L74" s="13">
        <v>7695</v>
      </c>
      <c r="M74" s="13">
        <f t="shared" si="14"/>
        <v>963337</v>
      </c>
    </row>
    <row r="75" ht="21" spans="1:13">
      <c r="A75" s="12" t="s">
        <v>21</v>
      </c>
      <c r="B75" s="13">
        <v>125.19</v>
      </c>
      <c r="C75" s="13">
        <v>7695</v>
      </c>
      <c r="D75" s="13">
        <f t="shared" si="11"/>
        <v>963337</v>
      </c>
      <c r="E75" s="13">
        <v>125.55</v>
      </c>
      <c r="F75" s="13">
        <v>7455</v>
      </c>
      <c r="G75" s="13">
        <f t="shared" si="12"/>
        <v>935975</v>
      </c>
      <c r="H75" s="13">
        <v>125.55</v>
      </c>
      <c r="I75" s="13">
        <v>7455</v>
      </c>
      <c r="J75" s="13">
        <f t="shared" si="13"/>
        <v>935975</v>
      </c>
      <c r="K75" s="13">
        <v>125.19</v>
      </c>
      <c r="L75" s="13">
        <v>7695</v>
      </c>
      <c r="M75" s="13">
        <f t="shared" si="14"/>
        <v>963337</v>
      </c>
    </row>
    <row r="76" ht="21" spans="1:13">
      <c r="A76" s="12" t="s">
        <v>22</v>
      </c>
      <c r="B76" s="13">
        <v>125.19</v>
      </c>
      <c r="C76" s="13">
        <v>7655</v>
      </c>
      <c r="D76" s="13">
        <f t="shared" si="11"/>
        <v>958329</v>
      </c>
      <c r="E76" s="13">
        <v>125.55</v>
      </c>
      <c r="F76" s="13">
        <v>7415</v>
      </c>
      <c r="G76" s="13">
        <f t="shared" si="12"/>
        <v>930953</v>
      </c>
      <c r="H76" s="13">
        <v>125.55</v>
      </c>
      <c r="I76" s="13">
        <v>7415</v>
      </c>
      <c r="J76" s="13">
        <f t="shared" si="13"/>
        <v>930953</v>
      </c>
      <c r="K76" s="13">
        <v>125.19</v>
      </c>
      <c r="L76" s="13">
        <v>7655</v>
      </c>
      <c r="M76" s="13">
        <f t="shared" si="14"/>
        <v>958329</v>
      </c>
    </row>
    <row r="77" ht="21" spans="1:13">
      <c r="A77" s="12" t="s">
        <v>23</v>
      </c>
      <c r="B77" s="13">
        <v>125.19</v>
      </c>
      <c r="C77" s="13">
        <v>7615</v>
      </c>
      <c r="D77" s="13">
        <f t="shared" si="11"/>
        <v>953322</v>
      </c>
      <c r="E77" s="13">
        <v>125.55</v>
      </c>
      <c r="F77" s="13">
        <v>7375</v>
      </c>
      <c r="G77" s="13">
        <f t="shared" si="12"/>
        <v>925931</v>
      </c>
      <c r="H77" s="13">
        <v>125.55</v>
      </c>
      <c r="I77" s="13">
        <v>7375</v>
      </c>
      <c r="J77" s="13">
        <f t="shared" si="13"/>
        <v>925931</v>
      </c>
      <c r="K77" s="13">
        <v>125.19</v>
      </c>
      <c r="L77" s="13">
        <v>7615</v>
      </c>
      <c r="M77" s="13">
        <f t="shared" si="14"/>
        <v>953322</v>
      </c>
    </row>
    <row r="78" ht="21" spans="1:13">
      <c r="A78" s="12" t="s">
        <v>24</v>
      </c>
      <c r="B78" s="13">
        <v>125.19</v>
      </c>
      <c r="C78" s="13">
        <v>7535</v>
      </c>
      <c r="D78" s="13">
        <f t="shared" si="11"/>
        <v>943307</v>
      </c>
      <c r="E78" s="13">
        <v>125.55</v>
      </c>
      <c r="F78" s="13">
        <v>7295</v>
      </c>
      <c r="G78" s="13">
        <f t="shared" si="12"/>
        <v>915887</v>
      </c>
      <c r="H78" s="13">
        <v>125.55</v>
      </c>
      <c r="I78" s="13">
        <v>7295</v>
      </c>
      <c r="J78" s="13">
        <f t="shared" si="13"/>
        <v>915887</v>
      </c>
      <c r="K78" s="13">
        <v>125.19</v>
      </c>
      <c r="L78" s="13">
        <v>7535</v>
      </c>
      <c r="M78" s="13">
        <f t="shared" si="14"/>
        <v>943307</v>
      </c>
    </row>
    <row r="79" ht="21" spans="1:13">
      <c r="A79" s="12" t="s">
        <v>25</v>
      </c>
      <c r="B79" s="13">
        <v>125.19</v>
      </c>
      <c r="C79" s="13">
        <v>7535</v>
      </c>
      <c r="D79" s="13">
        <f t="shared" si="11"/>
        <v>943307</v>
      </c>
      <c r="E79" s="13">
        <v>125.55</v>
      </c>
      <c r="F79" s="13">
        <v>7295</v>
      </c>
      <c r="G79" s="13">
        <f t="shared" si="12"/>
        <v>915887</v>
      </c>
      <c r="H79" s="13">
        <v>125.55</v>
      </c>
      <c r="I79" s="13">
        <v>7295</v>
      </c>
      <c r="J79" s="13">
        <f t="shared" si="13"/>
        <v>915887</v>
      </c>
      <c r="K79" s="13">
        <v>125.19</v>
      </c>
      <c r="L79" s="13">
        <v>7535</v>
      </c>
      <c r="M79" s="13">
        <f t="shared" si="14"/>
        <v>943307</v>
      </c>
    </row>
    <row r="80" ht="21" spans="1:13">
      <c r="A80" s="12" t="s">
        <v>26</v>
      </c>
      <c r="B80" s="13">
        <v>125.19</v>
      </c>
      <c r="C80" s="13">
        <v>7455</v>
      </c>
      <c r="D80" s="13">
        <f t="shared" si="11"/>
        <v>933291</v>
      </c>
      <c r="E80" s="13">
        <v>125.55</v>
      </c>
      <c r="F80" s="13">
        <v>7215</v>
      </c>
      <c r="G80" s="13">
        <f t="shared" si="12"/>
        <v>905843</v>
      </c>
      <c r="H80" s="13">
        <v>125.55</v>
      </c>
      <c r="I80" s="13">
        <v>7215</v>
      </c>
      <c r="J80" s="13">
        <f t="shared" si="13"/>
        <v>905843</v>
      </c>
      <c r="K80" s="13">
        <v>125.19</v>
      </c>
      <c r="L80" s="13">
        <v>7455</v>
      </c>
      <c r="M80" s="13">
        <f t="shared" si="14"/>
        <v>933291</v>
      </c>
    </row>
    <row r="81" ht="21" spans="1:13">
      <c r="A81" s="12" t="s">
        <v>27</v>
      </c>
      <c r="B81" s="13">
        <v>103.94</v>
      </c>
      <c r="C81" s="13">
        <v>6655</v>
      </c>
      <c r="D81" s="13">
        <f t="shared" si="11"/>
        <v>691721</v>
      </c>
      <c r="E81" s="13">
        <v>103.94</v>
      </c>
      <c r="F81" s="13">
        <v>6415</v>
      </c>
      <c r="G81" s="13">
        <f t="shared" si="12"/>
        <v>666775</v>
      </c>
      <c r="H81" s="13">
        <v>103.94</v>
      </c>
      <c r="I81" s="13">
        <v>6415</v>
      </c>
      <c r="J81" s="13">
        <f t="shared" si="13"/>
        <v>666775</v>
      </c>
      <c r="K81" s="13">
        <v>103.94</v>
      </c>
      <c r="L81" s="13">
        <v>6655</v>
      </c>
      <c r="M81" s="13">
        <f t="shared" si="14"/>
        <v>691721</v>
      </c>
    </row>
    <row r="82" spans="2:13">
      <c r="B82" s="14">
        <f t="shared" ref="B82:M82" si="15">SUM(B64:B81)</f>
        <v>2232.17</v>
      </c>
      <c r="C82" s="14">
        <f t="shared" si="15"/>
        <v>138190</v>
      </c>
      <c r="D82" s="14">
        <f t="shared" si="15"/>
        <v>17158587</v>
      </c>
      <c r="E82" s="14">
        <f t="shared" si="15"/>
        <v>2238.29</v>
      </c>
      <c r="F82" s="14">
        <f t="shared" si="15"/>
        <v>133870</v>
      </c>
      <c r="G82" s="14">
        <f t="shared" si="15"/>
        <v>16668746</v>
      </c>
      <c r="H82" s="14">
        <f t="shared" si="15"/>
        <v>2238.29</v>
      </c>
      <c r="I82" s="14">
        <f t="shared" si="15"/>
        <v>133870</v>
      </c>
      <c r="J82" s="14">
        <f t="shared" si="15"/>
        <v>16668746</v>
      </c>
      <c r="K82" s="14">
        <f t="shared" si="15"/>
        <v>2232.17</v>
      </c>
      <c r="L82" s="14">
        <f t="shared" si="15"/>
        <v>138190</v>
      </c>
      <c r="M82" s="14">
        <f t="shared" si="15"/>
        <v>17158587</v>
      </c>
    </row>
    <row r="85" ht="21" spans="1:2">
      <c r="A85" s="15" t="s">
        <v>35</v>
      </c>
      <c r="B85" s="16"/>
    </row>
    <row r="86" ht="23" spans="1:2">
      <c r="A86" s="17" t="s">
        <v>29</v>
      </c>
      <c r="B86" s="18">
        <f>B82+E82+H82+K82</f>
        <v>8940.92</v>
      </c>
    </row>
    <row r="87" ht="23" spans="1:2">
      <c r="A87" s="17" t="s">
        <v>30</v>
      </c>
      <c r="B87" s="18">
        <f>D82+G82+J82+M82</f>
        <v>67654666</v>
      </c>
    </row>
    <row r="88" ht="23" spans="1:2">
      <c r="A88" s="17" t="s">
        <v>31</v>
      </c>
      <c r="B88" s="19">
        <f>B87/B86</f>
        <v>7566.85732564434</v>
      </c>
    </row>
    <row r="91" ht="45.5" spans="1:13">
      <c r="A91" s="20" t="s">
        <v>36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="1" customFormat="1" ht="23" spans="1:13">
      <c r="A92" s="8"/>
      <c r="B92" s="9" t="s">
        <v>2</v>
      </c>
      <c r="C92" s="10"/>
      <c r="D92" s="11"/>
      <c r="E92" s="9" t="s">
        <v>3</v>
      </c>
      <c r="F92" s="10"/>
      <c r="G92" s="11"/>
      <c r="H92" s="9" t="s">
        <v>4</v>
      </c>
      <c r="I92" s="10"/>
      <c r="J92" s="11"/>
      <c r="K92" s="9" t="s">
        <v>5</v>
      </c>
      <c r="L92" s="10"/>
      <c r="M92" s="11"/>
    </row>
    <row r="93" s="1" customFormat="1" ht="23" spans="1:13">
      <c r="A93" s="8" t="s">
        <v>6</v>
      </c>
      <c r="B93" s="8" t="s">
        <v>7</v>
      </c>
      <c r="C93" s="8" t="s">
        <v>8</v>
      </c>
      <c r="D93" s="8" t="s">
        <v>9</v>
      </c>
      <c r="E93" s="8" t="s">
        <v>7</v>
      </c>
      <c r="F93" s="8" t="s">
        <v>8</v>
      </c>
      <c r="G93" s="8" t="s">
        <v>9</v>
      </c>
      <c r="H93" s="8" t="s">
        <v>7</v>
      </c>
      <c r="I93" s="8" t="s">
        <v>8</v>
      </c>
      <c r="J93" s="8" t="s">
        <v>9</v>
      </c>
      <c r="K93" s="8" t="s">
        <v>7</v>
      </c>
      <c r="L93" s="8" t="s">
        <v>8</v>
      </c>
      <c r="M93" s="8" t="s">
        <v>9</v>
      </c>
    </row>
    <row r="94" s="2" customFormat="1" ht="21" spans="1:13">
      <c r="A94" s="12" t="s">
        <v>10</v>
      </c>
      <c r="B94" s="13">
        <v>124.51</v>
      </c>
      <c r="C94" s="13">
        <v>7447</v>
      </c>
      <c r="D94" s="13">
        <f t="shared" ref="D94:D111" si="16">ROUND(C94*B94,0)</f>
        <v>927226</v>
      </c>
      <c r="E94" s="13">
        <v>124.87</v>
      </c>
      <c r="F94" s="13">
        <v>7207</v>
      </c>
      <c r="G94" s="13">
        <f t="shared" ref="G94:G111" si="17">ROUND(F94*E94,0)</f>
        <v>899938</v>
      </c>
      <c r="H94" s="13">
        <v>124.87</v>
      </c>
      <c r="I94" s="13">
        <v>7207</v>
      </c>
      <c r="J94" s="13">
        <f t="shared" ref="J94:J111" si="18">ROUND(I94*H94,0)</f>
        <v>899938</v>
      </c>
      <c r="K94" s="13">
        <v>124.51</v>
      </c>
      <c r="L94" s="13">
        <v>7447</v>
      </c>
      <c r="M94" s="13">
        <f t="shared" ref="M94:M111" si="19">ROUND(L94*K94,0)</f>
        <v>927226</v>
      </c>
    </row>
    <row r="95" s="2" customFormat="1" ht="21" spans="1:13">
      <c r="A95" s="12" t="s">
        <v>11</v>
      </c>
      <c r="B95" s="13">
        <v>124.51</v>
      </c>
      <c r="C95" s="13">
        <v>8007</v>
      </c>
      <c r="D95" s="13">
        <f t="shared" si="16"/>
        <v>996952</v>
      </c>
      <c r="E95" s="13">
        <v>124.87</v>
      </c>
      <c r="F95" s="13">
        <v>7767</v>
      </c>
      <c r="G95" s="13">
        <f t="shared" si="17"/>
        <v>969865</v>
      </c>
      <c r="H95" s="13">
        <v>124.87</v>
      </c>
      <c r="I95" s="13">
        <v>7767</v>
      </c>
      <c r="J95" s="13">
        <f t="shared" si="18"/>
        <v>969865</v>
      </c>
      <c r="K95" s="13">
        <v>124.51</v>
      </c>
      <c r="L95" s="13">
        <v>8007</v>
      </c>
      <c r="M95" s="13">
        <f t="shared" si="19"/>
        <v>996952</v>
      </c>
    </row>
    <row r="96" s="2" customFormat="1" ht="21" spans="1:13">
      <c r="A96" s="12" t="s">
        <v>12</v>
      </c>
      <c r="B96" s="13">
        <v>124.51</v>
      </c>
      <c r="C96" s="13">
        <v>7967</v>
      </c>
      <c r="D96" s="13">
        <f t="shared" si="16"/>
        <v>991971</v>
      </c>
      <c r="E96" s="13">
        <v>124.87</v>
      </c>
      <c r="F96" s="13">
        <v>7727</v>
      </c>
      <c r="G96" s="13">
        <f t="shared" si="17"/>
        <v>964870</v>
      </c>
      <c r="H96" s="13">
        <v>124.87</v>
      </c>
      <c r="I96" s="13">
        <v>7727</v>
      </c>
      <c r="J96" s="13">
        <f t="shared" si="18"/>
        <v>964870</v>
      </c>
      <c r="K96" s="13">
        <v>124.51</v>
      </c>
      <c r="L96" s="13">
        <v>7967</v>
      </c>
      <c r="M96" s="13">
        <f t="shared" si="19"/>
        <v>991971</v>
      </c>
    </row>
    <row r="97" s="2" customFormat="1" ht="21" spans="1:13">
      <c r="A97" s="12" t="s">
        <v>13</v>
      </c>
      <c r="B97" s="13">
        <v>124.51</v>
      </c>
      <c r="C97" s="13">
        <v>7927</v>
      </c>
      <c r="D97" s="13">
        <f t="shared" si="16"/>
        <v>986991</v>
      </c>
      <c r="E97" s="13">
        <v>124.87</v>
      </c>
      <c r="F97" s="13">
        <v>7687</v>
      </c>
      <c r="G97" s="13">
        <f t="shared" si="17"/>
        <v>959876</v>
      </c>
      <c r="H97" s="13">
        <v>124.87</v>
      </c>
      <c r="I97" s="13">
        <v>7687</v>
      </c>
      <c r="J97" s="13">
        <f t="shared" si="18"/>
        <v>959876</v>
      </c>
      <c r="K97" s="13">
        <v>124.51</v>
      </c>
      <c r="L97" s="13">
        <v>7927</v>
      </c>
      <c r="M97" s="13">
        <f t="shared" si="19"/>
        <v>986991</v>
      </c>
    </row>
    <row r="98" s="2" customFormat="1" ht="21" spans="1:13">
      <c r="A98" s="12" t="s">
        <v>14</v>
      </c>
      <c r="B98" s="13">
        <v>124.51</v>
      </c>
      <c r="C98" s="13">
        <v>7887</v>
      </c>
      <c r="D98" s="13">
        <f t="shared" si="16"/>
        <v>982010</v>
      </c>
      <c r="E98" s="13">
        <v>124.87</v>
      </c>
      <c r="F98" s="13">
        <v>7647</v>
      </c>
      <c r="G98" s="13">
        <f t="shared" si="17"/>
        <v>954881</v>
      </c>
      <c r="H98" s="13">
        <v>124.87</v>
      </c>
      <c r="I98" s="13">
        <v>7647</v>
      </c>
      <c r="J98" s="13">
        <f t="shared" si="18"/>
        <v>954881</v>
      </c>
      <c r="K98" s="13">
        <v>124.51</v>
      </c>
      <c r="L98" s="13">
        <v>7887</v>
      </c>
      <c r="M98" s="13">
        <f t="shared" si="19"/>
        <v>982010</v>
      </c>
    </row>
    <row r="99" s="2" customFormat="1" ht="21" spans="1:13">
      <c r="A99" s="12" t="s">
        <v>15</v>
      </c>
      <c r="B99" s="13">
        <v>124.51</v>
      </c>
      <c r="C99" s="13">
        <v>7887</v>
      </c>
      <c r="D99" s="13">
        <f t="shared" si="16"/>
        <v>982010</v>
      </c>
      <c r="E99" s="13">
        <v>124.87</v>
      </c>
      <c r="F99" s="13">
        <v>7647</v>
      </c>
      <c r="G99" s="13">
        <f t="shared" si="17"/>
        <v>954881</v>
      </c>
      <c r="H99" s="13">
        <v>124.87</v>
      </c>
      <c r="I99" s="13">
        <v>7647</v>
      </c>
      <c r="J99" s="13">
        <f t="shared" si="18"/>
        <v>954881</v>
      </c>
      <c r="K99" s="13">
        <v>124.51</v>
      </c>
      <c r="L99" s="13">
        <v>7887</v>
      </c>
      <c r="M99" s="13">
        <f t="shared" si="19"/>
        <v>982010</v>
      </c>
    </row>
    <row r="100" s="2" customFormat="1" ht="21" spans="1:13">
      <c r="A100" s="12" t="s">
        <v>16</v>
      </c>
      <c r="B100" s="13">
        <v>124.51</v>
      </c>
      <c r="C100" s="13">
        <v>7847</v>
      </c>
      <c r="D100" s="13">
        <f t="shared" si="16"/>
        <v>977030</v>
      </c>
      <c r="E100" s="13">
        <v>124.87</v>
      </c>
      <c r="F100" s="13">
        <v>7607</v>
      </c>
      <c r="G100" s="13">
        <f t="shared" si="17"/>
        <v>949886</v>
      </c>
      <c r="H100" s="13">
        <v>124.87</v>
      </c>
      <c r="I100" s="13">
        <v>7607</v>
      </c>
      <c r="J100" s="13">
        <f t="shared" si="18"/>
        <v>949886</v>
      </c>
      <c r="K100" s="13">
        <v>124.51</v>
      </c>
      <c r="L100" s="13">
        <v>7847</v>
      </c>
      <c r="M100" s="13">
        <f t="shared" si="19"/>
        <v>977030</v>
      </c>
    </row>
    <row r="101" s="2" customFormat="1" ht="21" spans="1:13">
      <c r="A101" s="12" t="s">
        <v>17</v>
      </c>
      <c r="B101" s="13">
        <v>124.51</v>
      </c>
      <c r="C101" s="13">
        <v>7807</v>
      </c>
      <c r="D101" s="13">
        <f t="shared" si="16"/>
        <v>972050</v>
      </c>
      <c r="E101" s="13">
        <v>124.87</v>
      </c>
      <c r="F101" s="13">
        <v>7567</v>
      </c>
      <c r="G101" s="13">
        <f t="shared" si="17"/>
        <v>944891</v>
      </c>
      <c r="H101" s="13">
        <v>124.87</v>
      </c>
      <c r="I101" s="13">
        <v>7567</v>
      </c>
      <c r="J101" s="13">
        <f t="shared" si="18"/>
        <v>944891</v>
      </c>
      <c r="K101" s="13">
        <v>124.51</v>
      </c>
      <c r="L101" s="13">
        <v>7807</v>
      </c>
      <c r="M101" s="13">
        <f t="shared" si="19"/>
        <v>972050</v>
      </c>
    </row>
    <row r="102" s="2" customFormat="1" ht="21" spans="1:13">
      <c r="A102" s="12" t="s">
        <v>18</v>
      </c>
      <c r="B102" s="13">
        <v>124.51</v>
      </c>
      <c r="C102" s="13">
        <v>7767</v>
      </c>
      <c r="D102" s="13">
        <f t="shared" si="16"/>
        <v>967069</v>
      </c>
      <c r="E102" s="13">
        <v>124.87</v>
      </c>
      <c r="F102" s="13">
        <v>7527</v>
      </c>
      <c r="G102" s="13">
        <f t="shared" si="17"/>
        <v>939896</v>
      </c>
      <c r="H102" s="13">
        <v>124.87</v>
      </c>
      <c r="I102" s="13">
        <v>7527</v>
      </c>
      <c r="J102" s="13">
        <f t="shared" si="18"/>
        <v>939896</v>
      </c>
      <c r="K102" s="13">
        <v>124.51</v>
      </c>
      <c r="L102" s="13">
        <v>7767</v>
      </c>
      <c r="M102" s="13">
        <f t="shared" si="19"/>
        <v>967069</v>
      </c>
    </row>
    <row r="103" s="2" customFormat="1" ht="21" spans="1:13">
      <c r="A103" s="12" t="s">
        <v>19</v>
      </c>
      <c r="B103" s="13">
        <v>124.51</v>
      </c>
      <c r="C103" s="13">
        <v>7727</v>
      </c>
      <c r="D103" s="13">
        <f t="shared" si="16"/>
        <v>962089</v>
      </c>
      <c r="E103" s="13">
        <v>124.87</v>
      </c>
      <c r="F103" s="13">
        <v>7487</v>
      </c>
      <c r="G103" s="13">
        <f t="shared" si="17"/>
        <v>934902</v>
      </c>
      <c r="H103" s="13">
        <v>124.87</v>
      </c>
      <c r="I103" s="13">
        <v>7487</v>
      </c>
      <c r="J103" s="13">
        <f t="shared" si="18"/>
        <v>934902</v>
      </c>
      <c r="K103" s="13">
        <v>124.51</v>
      </c>
      <c r="L103" s="13">
        <v>7727</v>
      </c>
      <c r="M103" s="13">
        <f t="shared" si="19"/>
        <v>962089</v>
      </c>
    </row>
    <row r="104" s="2" customFormat="1" ht="21" spans="1:13">
      <c r="A104" s="12" t="s">
        <v>20</v>
      </c>
      <c r="B104" s="13">
        <v>124.51</v>
      </c>
      <c r="C104" s="13">
        <v>7687</v>
      </c>
      <c r="D104" s="13">
        <f t="shared" si="16"/>
        <v>957108</v>
      </c>
      <c r="E104" s="13">
        <v>124.87</v>
      </c>
      <c r="F104" s="13">
        <v>7447</v>
      </c>
      <c r="G104" s="13">
        <f t="shared" si="17"/>
        <v>929907</v>
      </c>
      <c r="H104" s="13">
        <v>124.87</v>
      </c>
      <c r="I104" s="13">
        <v>7447</v>
      </c>
      <c r="J104" s="13">
        <f t="shared" si="18"/>
        <v>929907</v>
      </c>
      <c r="K104" s="13">
        <v>124.51</v>
      </c>
      <c r="L104" s="13">
        <v>7687</v>
      </c>
      <c r="M104" s="13">
        <f t="shared" si="19"/>
        <v>957108</v>
      </c>
    </row>
    <row r="105" s="2" customFormat="1" ht="21" spans="1:13">
      <c r="A105" s="12" t="s">
        <v>21</v>
      </c>
      <c r="B105" s="13">
        <v>124.51</v>
      </c>
      <c r="C105" s="13">
        <v>7687</v>
      </c>
      <c r="D105" s="13">
        <f t="shared" si="16"/>
        <v>957108</v>
      </c>
      <c r="E105" s="13">
        <v>124.87</v>
      </c>
      <c r="F105" s="13">
        <v>7447</v>
      </c>
      <c r="G105" s="13">
        <f t="shared" si="17"/>
        <v>929907</v>
      </c>
      <c r="H105" s="13">
        <v>124.87</v>
      </c>
      <c r="I105" s="13">
        <v>7447</v>
      </c>
      <c r="J105" s="13">
        <f t="shared" si="18"/>
        <v>929907</v>
      </c>
      <c r="K105" s="13">
        <v>124.51</v>
      </c>
      <c r="L105" s="13">
        <v>7687</v>
      </c>
      <c r="M105" s="13">
        <f t="shared" si="19"/>
        <v>957108</v>
      </c>
    </row>
    <row r="106" s="2" customFormat="1" ht="21" spans="1:13">
      <c r="A106" s="12" t="s">
        <v>22</v>
      </c>
      <c r="B106" s="13">
        <v>124.51</v>
      </c>
      <c r="C106" s="13">
        <v>7647</v>
      </c>
      <c r="D106" s="13">
        <f t="shared" si="16"/>
        <v>952128</v>
      </c>
      <c r="E106" s="13">
        <v>124.87</v>
      </c>
      <c r="F106" s="13">
        <v>7407</v>
      </c>
      <c r="G106" s="13">
        <f t="shared" si="17"/>
        <v>924912</v>
      </c>
      <c r="H106" s="13">
        <v>124.87</v>
      </c>
      <c r="I106" s="13">
        <v>7407</v>
      </c>
      <c r="J106" s="13">
        <f t="shared" si="18"/>
        <v>924912</v>
      </c>
      <c r="K106" s="13">
        <v>124.51</v>
      </c>
      <c r="L106" s="13">
        <v>7647</v>
      </c>
      <c r="M106" s="13">
        <f t="shared" si="19"/>
        <v>952128</v>
      </c>
    </row>
    <row r="107" s="2" customFormat="1" ht="21" spans="1:13">
      <c r="A107" s="12" t="s">
        <v>23</v>
      </c>
      <c r="B107" s="13">
        <v>124.51</v>
      </c>
      <c r="C107" s="13">
        <v>7607</v>
      </c>
      <c r="D107" s="13">
        <f t="shared" si="16"/>
        <v>947148</v>
      </c>
      <c r="E107" s="13">
        <v>124.87</v>
      </c>
      <c r="F107" s="13">
        <v>7367</v>
      </c>
      <c r="G107" s="13">
        <f t="shared" si="17"/>
        <v>919917</v>
      </c>
      <c r="H107" s="13">
        <v>124.87</v>
      </c>
      <c r="I107" s="13">
        <v>7367</v>
      </c>
      <c r="J107" s="13">
        <f t="shared" si="18"/>
        <v>919917</v>
      </c>
      <c r="K107" s="13">
        <v>124.51</v>
      </c>
      <c r="L107" s="13">
        <v>7607</v>
      </c>
      <c r="M107" s="13">
        <f t="shared" si="19"/>
        <v>947148</v>
      </c>
    </row>
    <row r="108" s="2" customFormat="1" ht="21" spans="1:13">
      <c r="A108" s="12" t="s">
        <v>24</v>
      </c>
      <c r="B108" s="13">
        <v>124.51</v>
      </c>
      <c r="C108" s="13">
        <v>7527</v>
      </c>
      <c r="D108" s="13">
        <f t="shared" si="16"/>
        <v>937187</v>
      </c>
      <c r="E108" s="13">
        <v>124.87</v>
      </c>
      <c r="F108" s="13">
        <v>7287</v>
      </c>
      <c r="G108" s="13">
        <f t="shared" si="17"/>
        <v>909928</v>
      </c>
      <c r="H108" s="13">
        <v>124.87</v>
      </c>
      <c r="I108" s="13">
        <v>7287</v>
      </c>
      <c r="J108" s="13">
        <f t="shared" si="18"/>
        <v>909928</v>
      </c>
      <c r="K108" s="13">
        <v>124.51</v>
      </c>
      <c r="L108" s="13">
        <v>7527</v>
      </c>
      <c r="M108" s="13">
        <f t="shared" si="19"/>
        <v>937187</v>
      </c>
    </row>
    <row r="109" s="2" customFormat="1" ht="21" spans="1:13">
      <c r="A109" s="12" t="s">
        <v>25</v>
      </c>
      <c r="B109" s="13">
        <v>124.51</v>
      </c>
      <c r="C109" s="13">
        <v>7527</v>
      </c>
      <c r="D109" s="13">
        <f t="shared" si="16"/>
        <v>937187</v>
      </c>
      <c r="E109" s="13">
        <v>124.87</v>
      </c>
      <c r="F109" s="13">
        <v>7287</v>
      </c>
      <c r="G109" s="13">
        <f t="shared" si="17"/>
        <v>909928</v>
      </c>
      <c r="H109" s="13">
        <v>124.87</v>
      </c>
      <c r="I109" s="13">
        <v>7287</v>
      </c>
      <c r="J109" s="13">
        <f t="shared" si="18"/>
        <v>909928</v>
      </c>
      <c r="K109" s="13">
        <v>124.51</v>
      </c>
      <c r="L109" s="13">
        <v>7527</v>
      </c>
      <c r="M109" s="13">
        <f t="shared" si="19"/>
        <v>937187</v>
      </c>
    </row>
    <row r="110" s="2" customFormat="1" ht="21" spans="1:13">
      <c r="A110" s="12" t="s">
        <v>26</v>
      </c>
      <c r="B110" s="13">
        <v>124.51</v>
      </c>
      <c r="C110" s="13">
        <v>7447</v>
      </c>
      <c r="D110" s="13">
        <f t="shared" si="16"/>
        <v>927226</v>
      </c>
      <c r="E110" s="13">
        <v>124.87</v>
      </c>
      <c r="F110" s="13">
        <v>7207</v>
      </c>
      <c r="G110" s="13">
        <f t="shared" si="17"/>
        <v>899938</v>
      </c>
      <c r="H110" s="13">
        <v>124.87</v>
      </c>
      <c r="I110" s="13">
        <v>7207</v>
      </c>
      <c r="J110" s="13">
        <f t="shared" si="18"/>
        <v>899938</v>
      </c>
      <c r="K110" s="13">
        <v>124.51</v>
      </c>
      <c r="L110" s="13">
        <v>7447</v>
      </c>
      <c r="M110" s="13">
        <f t="shared" si="19"/>
        <v>927226</v>
      </c>
    </row>
    <row r="111" s="2" customFormat="1" ht="21" spans="1:13">
      <c r="A111" s="12" t="s">
        <v>27</v>
      </c>
      <c r="B111" s="13">
        <v>124.51</v>
      </c>
      <c r="C111" s="13">
        <v>6967</v>
      </c>
      <c r="D111" s="13">
        <f t="shared" si="16"/>
        <v>867461</v>
      </c>
      <c r="E111" s="13">
        <v>124.87</v>
      </c>
      <c r="F111" s="13">
        <v>6727</v>
      </c>
      <c r="G111" s="13">
        <f t="shared" si="17"/>
        <v>840000</v>
      </c>
      <c r="H111" s="13">
        <v>124.87</v>
      </c>
      <c r="I111" s="13">
        <v>6727</v>
      </c>
      <c r="J111" s="13">
        <f t="shared" si="18"/>
        <v>840000</v>
      </c>
      <c r="K111" s="13">
        <v>124.51</v>
      </c>
      <c r="L111" s="13">
        <v>6967</v>
      </c>
      <c r="M111" s="13">
        <f t="shared" si="19"/>
        <v>867461</v>
      </c>
    </row>
    <row r="112" spans="2:13">
      <c r="B112" s="14">
        <f t="shared" ref="B112:M112" si="20">SUM(B94:B111)</f>
        <v>2241.18</v>
      </c>
      <c r="C112" s="14">
        <f t="shared" si="20"/>
        <v>138366</v>
      </c>
      <c r="D112" s="14">
        <f t="shared" si="20"/>
        <v>17227951</v>
      </c>
      <c r="E112" s="14">
        <f t="shared" si="20"/>
        <v>2247.66</v>
      </c>
      <c r="F112" s="14">
        <f t="shared" si="20"/>
        <v>134046</v>
      </c>
      <c r="G112" s="14">
        <f t="shared" si="20"/>
        <v>16738323</v>
      </c>
      <c r="H112" s="14">
        <f t="shared" si="20"/>
        <v>2247.66</v>
      </c>
      <c r="I112" s="14">
        <f t="shared" si="20"/>
        <v>134046</v>
      </c>
      <c r="J112" s="14">
        <f t="shared" si="20"/>
        <v>16738323</v>
      </c>
      <c r="K112" s="14">
        <f t="shared" si="20"/>
        <v>2241.18</v>
      </c>
      <c r="L112" s="14">
        <f t="shared" si="20"/>
        <v>138366</v>
      </c>
      <c r="M112" s="14">
        <f t="shared" si="20"/>
        <v>17227951</v>
      </c>
    </row>
    <row r="113" spans="2:13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2:13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ht="21" spans="1:13">
      <c r="A115" s="15" t="s">
        <v>37</v>
      </c>
      <c r="B115" s="16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</row>
    <row r="116" ht="23" spans="1:13">
      <c r="A116" s="17" t="s">
        <v>29</v>
      </c>
      <c r="B116" s="18">
        <f>B112+E112+H112+K112</f>
        <v>8977.68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</row>
    <row r="117" ht="23" spans="1:13">
      <c r="A117" s="17" t="s">
        <v>30</v>
      </c>
      <c r="B117" s="18">
        <f>D112+G112+J112+M112</f>
        <v>67932548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</row>
    <row r="118" ht="23" spans="1:13">
      <c r="A118" s="17" t="s">
        <v>31</v>
      </c>
      <c r="B118" s="19">
        <f>B117/B116</f>
        <v>7566.82661890377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</row>
    <row r="119" spans="2:13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</row>
    <row r="120" ht="45.5" spans="1:13">
      <c r="A120" s="20" t="s">
        <v>38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</row>
    <row r="121" ht="23" spans="1:13">
      <c r="A121" s="8"/>
      <c r="B121" s="9" t="s">
        <v>2</v>
      </c>
      <c r="C121" s="10"/>
      <c r="D121" s="11"/>
      <c r="E121" s="9" t="s">
        <v>3</v>
      </c>
      <c r="F121" s="10"/>
      <c r="G121" s="11"/>
      <c r="H121" s="9" t="s">
        <v>4</v>
      </c>
      <c r="I121" s="10"/>
      <c r="J121" s="11"/>
      <c r="K121" s="9" t="s">
        <v>5</v>
      </c>
      <c r="L121" s="10"/>
      <c r="M121" s="11"/>
    </row>
    <row r="122" ht="23" spans="1:13">
      <c r="A122" s="8" t="s">
        <v>6</v>
      </c>
      <c r="B122" s="8" t="s">
        <v>7</v>
      </c>
      <c r="C122" s="8" t="s">
        <v>8</v>
      </c>
      <c r="D122" s="8" t="s">
        <v>9</v>
      </c>
      <c r="E122" s="8" t="s">
        <v>7</v>
      </c>
      <c r="F122" s="8" t="s">
        <v>8</v>
      </c>
      <c r="G122" s="8" t="s">
        <v>9</v>
      </c>
      <c r="H122" s="8" t="s">
        <v>7</v>
      </c>
      <c r="I122" s="8" t="s">
        <v>8</v>
      </c>
      <c r="J122" s="8" t="s">
        <v>9</v>
      </c>
      <c r="K122" s="8" t="s">
        <v>7</v>
      </c>
      <c r="L122" s="8" t="s">
        <v>8</v>
      </c>
      <c r="M122" s="8" t="s">
        <v>9</v>
      </c>
    </row>
    <row r="123" ht="21" spans="1:13">
      <c r="A123" s="12" t="s">
        <v>10</v>
      </c>
      <c r="B123" s="13">
        <v>124.51</v>
      </c>
      <c r="C123" s="13">
        <v>7447</v>
      </c>
      <c r="D123" s="13">
        <f t="shared" ref="D123:D140" si="21">ROUND(C123*B123,0)</f>
        <v>927226</v>
      </c>
      <c r="E123" s="13">
        <v>124.87</v>
      </c>
      <c r="F123" s="13">
        <v>7207</v>
      </c>
      <c r="G123" s="13">
        <f t="shared" ref="G123:G140" si="22">ROUND(F123*E123,0)</f>
        <v>899938</v>
      </c>
      <c r="H123" s="13">
        <v>124.87</v>
      </c>
      <c r="I123" s="13">
        <v>7207</v>
      </c>
      <c r="J123" s="13">
        <f t="shared" ref="J123:J140" si="23">ROUND(I123*H123,0)</f>
        <v>899938</v>
      </c>
      <c r="K123" s="13">
        <v>124.51</v>
      </c>
      <c r="L123" s="13">
        <v>7447</v>
      </c>
      <c r="M123" s="13">
        <f t="shared" ref="M123:M140" si="24">ROUND(L123*K123,0)</f>
        <v>927226</v>
      </c>
    </row>
    <row r="124" ht="21" spans="1:13">
      <c r="A124" s="12" t="s">
        <v>11</v>
      </c>
      <c r="B124" s="13">
        <v>124.51</v>
      </c>
      <c r="C124" s="13">
        <v>8007</v>
      </c>
      <c r="D124" s="13">
        <f t="shared" si="21"/>
        <v>996952</v>
      </c>
      <c r="E124" s="13">
        <v>124.87</v>
      </c>
      <c r="F124" s="13">
        <v>7767</v>
      </c>
      <c r="G124" s="13">
        <f t="shared" si="22"/>
        <v>969865</v>
      </c>
      <c r="H124" s="13">
        <v>124.87</v>
      </c>
      <c r="I124" s="13">
        <v>7767</v>
      </c>
      <c r="J124" s="13">
        <f t="shared" si="23"/>
        <v>969865</v>
      </c>
      <c r="K124" s="13">
        <v>124.51</v>
      </c>
      <c r="L124" s="13">
        <v>8007</v>
      </c>
      <c r="M124" s="13">
        <f t="shared" si="24"/>
        <v>996952</v>
      </c>
    </row>
    <row r="125" ht="21" spans="1:13">
      <c r="A125" s="12" t="s">
        <v>12</v>
      </c>
      <c r="B125" s="13">
        <v>124.51</v>
      </c>
      <c r="C125" s="13">
        <v>7967</v>
      </c>
      <c r="D125" s="13">
        <f t="shared" si="21"/>
        <v>991971</v>
      </c>
      <c r="E125" s="13">
        <v>124.87</v>
      </c>
      <c r="F125" s="13">
        <v>7727</v>
      </c>
      <c r="G125" s="13">
        <f t="shared" si="22"/>
        <v>964870</v>
      </c>
      <c r="H125" s="13">
        <v>124.87</v>
      </c>
      <c r="I125" s="13">
        <v>7727</v>
      </c>
      <c r="J125" s="13">
        <f t="shared" si="23"/>
        <v>964870</v>
      </c>
      <c r="K125" s="13">
        <v>124.51</v>
      </c>
      <c r="L125" s="13">
        <v>7967</v>
      </c>
      <c r="M125" s="13">
        <f t="shared" si="24"/>
        <v>991971</v>
      </c>
    </row>
    <row r="126" ht="21" spans="1:13">
      <c r="A126" s="12" t="s">
        <v>13</v>
      </c>
      <c r="B126" s="13">
        <v>124.51</v>
      </c>
      <c r="C126" s="13">
        <v>7927</v>
      </c>
      <c r="D126" s="13">
        <f t="shared" si="21"/>
        <v>986991</v>
      </c>
      <c r="E126" s="13">
        <v>124.87</v>
      </c>
      <c r="F126" s="13">
        <v>7687</v>
      </c>
      <c r="G126" s="13">
        <f t="shared" si="22"/>
        <v>959876</v>
      </c>
      <c r="H126" s="13">
        <v>124.87</v>
      </c>
      <c r="I126" s="13">
        <v>7687</v>
      </c>
      <c r="J126" s="13">
        <f t="shared" si="23"/>
        <v>959876</v>
      </c>
      <c r="K126" s="13">
        <v>124.51</v>
      </c>
      <c r="L126" s="13">
        <v>7927</v>
      </c>
      <c r="M126" s="13">
        <f t="shared" si="24"/>
        <v>986991</v>
      </c>
    </row>
    <row r="127" ht="21" spans="1:13">
      <c r="A127" s="12" t="s">
        <v>14</v>
      </c>
      <c r="B127" s="13">
        <v>124.51</v>
      </c>
      <c r="C127" s="13">
        <v>7887</v>
      </c>
      <c r="D127" s="13">
        <f t="shared" si="21"/>
        <v>982010</v>
      </c>
      <c r="E127" s="13">
        <v>124.87</v>
      </c>
      <c r="F127" s="13">
        <v>7647</v>
      </c>
      <c r="G127" s="13">
        <f t="shared" si="22"/>
        <v>954881</v>
      </c>
      <c r="H127" s="13">
        <v>124.87</v>
      </c>
      <c r="I127" s="13">
        <v>7647</v>
      </c>
      <c r="J127" s="13">
        <f t="shared" si="23"/>
        <v>954881</v>
      </c>
      <c r="K127" s="13">
        <v>124.51</v>
      </c>
      <c r="L127" s="13">
        <v>7887</v>
      </c>
      <c r="M127" s="13">
        <f t="shared" si="24"/>
        <v>982010</v>
      </c>
    </row>
    <row r="128" ht="21" spans="1:13">
      <c r="A128" s="12" t="s">
        <v>15</v>
      </c>
      <c r="B128" s="13">
        <v>124.51</v>
      </c>
      <c r="C128" s="13">
        <v>7887</v>
      </c>
      <c r="D128" s="13">
        <f t="shared" si="21"/>
        <v>982010</v>
      </c>
      <c r="E128" s="13">
        <v>124.87</v>
      </c>
      <c r="F128" s="13">
        <v>7647</v>
      </c>
      <c r="G128" s="13">
        <f t="shared" si="22"/>
        <v>954881</v>
      </c>
      <c r="H128" s="13">
        <v>124.87</v>
      </c>
      <c r="I128" s="13">
        <v>7647</v>
      </c>
      <c r="J128" s="13">
        <f t="shared" si="23"/>
        <v>954881</v>
      </c>
      <c r="K128" s="13">
        <v>124.51</v>
      </c>
      <c r="L128" s="13">
        <v>7887</v>
      </c>
      <c r="M128" s="13">
        <f t="shared" si="24"/>
        <v>982010</v>
      </c>
    </row>
    <row r="129" ht="21" spans="1:13">
      <c r="A129" s="12" t="s">
        <v>16</v>
      </c>
      <c r="B129" s="13">
        <v>124.51</v>
      </c>
      <c r="C129" s="13">
        <v>7847</v>
      </c>
      <c r="D129" s="13">
        <f t="shared" si="21"/>
        <v>977030</v>
      </c>
      <c r="E129" s="13">
        <v>124.87</v>
      </c>
      <c r="F129" s="13">
        <v>7607</v>
      </c>
      <c r="G129" s="13">
        <f t="shared" si="22"/>
        <v>949886</v>
      </c>
      <c r="H129" s="13">
        <v>124.87</v>
      </c>
      <c r="I129" s="13">
        <v>7607</v>
      </c>
      <c r="J129" s="13">
        <f t="shared" si="23"/>
        <v>949886</v>
      </c>
      <c r="K129" s="13">
        <v>124.51</v>
      </c>
      <c r="L129" s="13">
        <v>7847</v>
      </c>
      <c r="M129" s="13">
        <f t="shared" si="24"/>
        <v>977030</v>
      </c>
    </row>
    <row r="130" ht="21" spans="1:13">
      <c r="A130" s="12" t="s">
        <v>17</v>
      </c>
      <c r="B130" s="13">
        <v>124.51</v>
      </c>
      <c r="C130" s="13">
        <v>7807</v>
      </c>
      <c r="D130" s="13">
        <f t="shared" si="21"/>
        <v>972050</v>
      </c>
      <c r="E130" s="13">
        <v>124.87</v>
      </c>
      <c r="F130" s="13">
        <v>7567</v>
      </c>
      <c r="G130" s="13">
        <f t="shared" si="22"/>
        <v>944891</v>
      </c>
      <c r="H130" s="13">
        <v>124.87</v>
      </c>
      <c r="I130" s="13">
        <v>7567</v>
      </c>
      <c r="J130" s="13">
        <f t="shared" si="23"/>
        <v>944891</v>
      </c>
      <c r="K130" s="13">
        <v>124.51</v>
      </c>
      <c r="L130" s="13">
        <v>7807</v>
      </c>
      <c r="M130" s="13">
        <f t="shared" si="24"/>
        <v>972050</v>
      </c>
    </row>
    <row r="131" ht="21" spans="1:13">
      <c r="A131" s="12" t="s">
        <v>18</v>
      </c>
      <c r="B131" s="13">
        <v>124.51</v>
      </c>
      <c r="C131" s="13">
        <v>7767</v>
      </c>
      <c r="D131" s="13">
        <f t="shared" si="21"/>
        <v>967069</v>
      </c>
      <c r="E131" s="13">
        <v>124.87</v>
      </c>
      <c r="F131" s="13">
        <v>7527</v>
      </c>
      <c r="G131" s="13">
        <f t="shared" si="22"/>
        <v>939896</v>
      </c>
      <c r="H131" s="13">
        <v>124.87</v>
      </c>
      <c r="I131" s="13">
        <v>7527</v>
      </c>
      <c r="J131" s="13">
        <f t="shared" si="23"/>
        <v>939896</v>
      </c>
      <c r="K131" s="13">
        <v>124.51</v>
      </c>
      <c r="L131" s="13">
        <v>7767</v>
      </c>
      <c r="M131" s="13">
        <f t="shared" si="24"/>
        <v>967069</v>
      </c>
    </row>
    <row r="132" ht="21" spans="1:13">
      <c r="A132" s="12" t="s">
        <v>19</v>
      </c>
      <c r="B132" s="13">
        <v>124.51</v>
      </c>
      <c r="C132" s="13">
        <v>7727</v>
      </c>
      <c r="D132" s="13">
        <f t="shared" si="21"/>
        <v>962089</v>
      </c>
      <c r="E132" s="13">
        <v>124.87</v>
      </c>
      <c r="F132" s="13">
        <v>7487</v>
      </c>
      <c r="G132" s="13">
        <f t="shared" si="22"/>
        <v>934902</v>
      </c>
      <c r="H132" s="13">
        <v>124.87</v>
      </c>
      <c r="I132" s="13">
        <v>7487</v>
      </c>
      <c r="J132" s="13">
        <f t="shared" si="23"/>
        <v>934902</v>
      </c>
      <c r="K132" s="13">
        <v>124.51</v>
      </c>
      <c r="L132" s="13">
        <v>7727</v>
      </c>
      <c r="M132" s="13">
        <f t="shared" si="24"/>
        <v>962089</v>
      </c>
    </row>
    <row r="133" ht="21" spans="1:13">
      <c r="A133" s="12" t="s">
        <v>20</v>
      </c>
      <c r="B133" s="13">
        <v>124.51</v>
      </c>
      <c r="C133" s="13">
        <v>7687</v>
      </c>
      <c r="D133" s="13">
        <f t="shared" si="21"/>
        <v>957108</v>
      </c>
      <c r="E133" s="13">
        <v>124.87</v>
      </c>
      <c r="F133" s="13">
        <v>7447</v>
      </c>
      <c r="G133" s="13">
        <f t="shared" si="22"/>
        <v>929907</v>
      </c>
      <c r="H133" s="13">
        <v>124.87</v>
      </c>
      <c r="I133" s="13">
        <v>7447</v>
      </c>
      <c r="J133" s="13">
        <f t="shared" si="23"/>
        <v>929907</v>
      </c>
      <c r="K133" s="13">
        <v>124.51</v>
      </c>
      <c r="L133" s="13">
        <v>7687</v>
      </c>
      <c r="M133" s="13">
        <f t="shared" si="24"/>
        <v>957108</v>
      </c>
    </row>
    <row r="134" ht="21" spans="1:13">
      <c r="A134" s="12" t="s">
        <v>21</v>
      </c>
      <c r="B134" s="13">
        <v>124.51</v>
      </c>
      <c r="C134" s="13">
        <v>7687</v>
      </c>
      <c r="D134" s="13">
        <f t="shared" si="21"/>
        <v>957108</v>
      </c>
      <c r="E134" s="13">
        <v>124.87</v>
      </c>
      <c r="F134" s="13">
        <v>7447</v>
      </c>
      <c r="G134" s="13">
        <f t="shared" si="22"/>
        <v>929907</v>
      </c>
      <c r="H134" s="13">
        <v>124.87</v>
      </c>
      <c r="I134" s="13">
        <v>7447</v>
      </c>
      <c r="J134" s="13">
        <f t="shared" si="23"/>
        <v>929907</v>
      </c>
      <c r="K134" s="13">
        <v>124.51</v>
      </c>
      <c r="L134" s="13">
        <v>7687</v>
      </c>
      <c r="M134" s="13">
        <f t="shared" si="24"/>
        <v>957108</v>
      </c>
    </row>
    <row r="135" ht="21" spans="1:13">
      <c r="A135" s="12" t="s">
        <v>22</v>
      </c>
      <c r="B135" s="13">
        <v>124.51</v>
      </c>
      <c r="C135" s="13">
        <v>7647</v>
      </c>
      <c r="D135" s="13">
        <f t="shared" si="21"/>
        <v>952128</v>
      </c>
      <c r="E135" s="13">
        <v>124.87</v>
      </c>
      <c r="F135" s="13">
        <v>7407</v>
      </c>
      <c r="G135" s="13">
        <f t="shared" si="22"/>
        <v>924912</v>
      </c>
      <c r="H135" s="13">
        <v>124.87</v>
      </c>
      <c r="I135" s="13">
        <v>7407</v>
      </c>
      <c r="J135" s="13">
        <f t="shared" si="23"/>
        <v>924912</v>
      </c>
      <c r="K135" s="13">
        <v>124.51</v>
      </c>
      <c r="L135" s="13">
        <v>7647</v>
      </c>
      <c r="M135" s="13">
        <f t="shared" si="24"/>
        <v>952128</v>
      </c>
    </row>
    <row r="136" ht="21" spans="1:13">
      <c r="A136" s="12" t="s">
        <v>23</v>
      </c>
      <c r="B136" s="13">
        <v>124.51</v>
      </c>
      <c r="C136" s="13">
        <v>7607</v>
      </c>
      <c r="D136" s="13">
        <f t="shared" si="21"/>
        <v>947148</v>
      </c>
      <c r="E136" s="13">
        <v>124.87</v>
      </c>
      <c r="F136" s="13">
        <v>7367</v>
      </c>
      <c r="G136" s="13">
        <f t="shared" si="22"/>
        <v>919917</v>
      </c>
      <c r="H136" s="13">
        <v>124.87</v>
      </c>
      <c r="I136" s="13">
        <v>7367</v>
      </c>
      <c r="J136" s="13">
        <f t="shared" si="23"/>
        <v>919917</v>
      </c>
      <c r="K136" s="13">
        <v>124.51</v>
      </c>
      <c r="L136" s="13">
        <v>7607</v>
      </c>
      <c r="M136" s="13">
        <f t="shared" si="24"/>
        <v>947148</v>
      </c>
    </row>
    <row r="137" ht="21" spans="1:13">
      <c r="A137" s="12" t="s">
        <v>24</v>
      </c>
      <c r="B137" s="13">
        <v>124.51</v>
      </c>
      <c r="C137" s="13">
        <v>7527</v>
      </c>
      <c r="D137" s="13">
        <f t="shared" si="21"/>
        <v>937187</v>
      </c>
      <c r="E137" s="13">
        <v>124.87</v>
      </c>
      <c r="F137" s="13">
        <v>7287</v>
      </c>
      <c r="G137" s="13">
        <f t="shared" si="22"/>
        <v>909928</v>
      </c>
      <c r="H137" s="13">
        <v>124.87</v>
      </c>
      <c r="I137" s="13">
        <v>7287</v>
      </c>
      <c r="J137" s="13">
        <f t="shared" si="23"/>
        <v>909928</v>
      </c>
      <c r="K137" s="13">
        <v>124.51</v>
      </c>
      <c r="L137" s="13">
        <v>7527</v>
      </c>
      <c r="M137" s="13">
        <f t="shared" si="24"/>
        <v>937187</v>
      </c>
    </row>
    <row r="138" ht="21" spans="1:13">
      <c r="A138" s="12" t="s">
        <v>25</v>
      </c>
      <c r="B138" s="13">
        <v>124.51</v>
      </c>
      <c r="C138" s="13">
        <v>7527</v>
      </c>
      <c r="D138" s="13">
        <f t="shared" si="21"/>
        <v>937187</v>
      </c>
      <c r="E138" s="13">
        <v>124.87</v>
      </c>
      <c r="F138" s="13">
        <v>7287</v>
      </c>
      <c r="G138" s="13">
        <f t="shared" si="22"/>
        <v>909928</v>
      </c>
      <c r="H138" s="13">
        <v>124.87</v>
      </c>
      <c r="I138" s="13">
        <v>7287</v>
      </c>
      <c r="J138" s="13">
        <f t="shared" si="23"/>
        <v>909928</v>
      </c>
      <c r="K138" s="13">
        <v>124.51</v>
      </c>
      <c r="L138" s="13">
        <v>7527</v>
      </c>
      <c r="M138" s="13">
        <f t="shared" si="24"/>
        <v>937187</v>
      </c>
    </row>
    <row r="139" ht="21" spans="1:13">
      <c r="A139" s="12" t="s">
        <v>26</v>
      </c>
      <c r="B139" s="13">
        <v>124.51</v>
      </c>
      <c r="C139" s="13">
        <v>7447</v>
      </c>
      <c r="D139" s="13">
        <f t="shared" si="21"/>
        <v>927226</v>
      </c>
      <c r="E139" s="13">
        <v>124.87</v>
      </c>
      <c r="F139" s="13">
        <v>7207</v>
      </c>
      <c r="G139" s="13">
        <f t="shared" si="22"/>
        <v>899938</v>
      </c>
      <c r="H139" s="13">
        <v>124.87</v>
      </c>
      <c r="I139" s="13">
        <v>7207</v>
      </c>
      <c r="J139" s="13">
        <f t="shared" si="23"/>
        <v>899938</v>
      </c>
      <c r="K139" s="13">
        <v>124.51</v>
      </c>
      <c r="L139" s="13">
        <v>7447</v>
      </c>
      <c r="M139" s="13">
        <f t="shared" si="24"/>
        <v>927226</v>
      </c>
    </row>
    <row r="140" ht="21" spans="1:13">
      <c r="A140" s="12" t="s">
        <v>27</v>
      </c>
      <c r="B140" s="13">
        <v>124.51</v>
      </c>
      <c r="C140" s="13">
        <v>6967</v>
      </c>
      <c r="D140" s="13">
        <f t="shared" si="21"/>
        <v>867461</v>
      </c>
      <c r="E140" s="13">
        <v>124.87</v>
      </c>
      <c r="F140" s="13">
        <v>6727</v>
      </c>
      <c r="G140" s="13">
        <f t="shared" si="22"/>
        <v>840000</v>
      </c>
      <c r="H140" s="13">
        <v>124.87</v>
      </c>
      <c r="I140" s="13">
        <v>6727</v>
      </c>
      <c r="J140" s="13">
        <f t="shared" si="23"/>
        <v>840000</v>
      </c>
      <c r="K140" s="13">
        <v>124.51</v>
      </c>
      <c r="L140" s="13">
        <v>6967</v>
      </c>
      <c r="M140" s="13">
        <f t="shared" si="24"/>
        <v>867461</v>
      </c>
    </row>
    <row r="141" spans="2:13">
      <c r="B141" s="14">
        <f t="shared" ref="B141:M141" si="25">SUM(B123:B140)</f>
        <v>2241.18</v>
      </c>
      <c r="C141" s="14">
        <f t="shared" si="25"/>
        <v>138366</v>
      </c>
      <c r="D141" s="14">
        <f t="shared" si="25"/>
        <v>17227951</v>
      </c>
      <c r="E141" s="14">
        <f t="shared" si="25"/>
        <v>2247.66</v>
      </c>
      <c r="F141" s="14">
        <f t="shared" si="25"/>
        <v>134046</v>
      </c>
      <c r="G141" s="14">
        <f t="shared" si="25"/>
        <v>16738323</v>
      </c>
      <c r="H141" s="14">
        <f t="shared" si="25"/>
        <v>2247.66</v>
      </c>
      <c r="I141" s="14">
        <f t="shared" si="25"/>
        <v>134046</v>
      </c>
      <c r="J141" s="14">
        <f t="shared" si="25"/>
        <v>16738323</v>
      </c>
      <c r="K141" s="14">
        <f t="shared" si="25"/>
        <v>2241.18</v>
      </c>
      <c r="L141" s="14">
        <f t="shared" si="25"/>
        <v>138366</v>
      </c>
      <c r="M141" s="14">
        <f t="shared" si="25"/>
        <v>17227951</v>
      </c>
    </row>
    <row r="144" ht="21" spans="1:5">
      <c r="A144" s="15" t="s">
        <v>39</v>
      </c>
      <c r="B144" s="16"/>
      <c r="D144" s="15" t="s">
        <v>40</v>
      </c>
      <c r="E144" s="16"/>
    </row>
    <row r="145" ht="23" spans="1:5">
      <c r="A145" s="17" t="s">
        <v>29</v>
      </c>
      <c r="B145" s="18">
        <f>B141+E141+H141+K141</f>
        <v>8977.68</v>
      </c>
      <c r="D145" s="17" t="s">
        <v>29</v>
      </c>
      <c r="E145" s="18">
        <f>B145+B116+B86+B57+B27</f>
        <v>44851.64</v>
      </c>
    </row>
    <row r="146" ht="23" spans="1:5">
      <c r="A146" s="17" t="s">
        <v>30</v>
      </c>
      <c r="B146" s="18">
        <f>D141+G141+J141+M141</f>
        <v>67932548</v>
      </c>
      <c r="D146" s="17" t="s">
        <v>30</v>
      </c>
      <c r="E146" s="18">
        <f>B146+B117+B87+B58+B28</f>
        <v>339384858</v>
      </c>
    </row>
    <row r="147" ht="23" spans="1:5">
      <c r="A147" s="17" t="s">
        <v>31</v>
      </c>
      <c r="B147" s="19">
        <f>B146/B145</f>
        <v>7566.82661890377</v>
      </c>
      <c r="D147" s="17" t="s">
        <v>31</v>
      </c>
      <c r="E147" s="19">
        <f>E146/E145</f>
        <v>7566.83274011831</v>
      </c>
    </row>
    <row r="148" ht="23" spans="1:2">
      <c r="A148" s="4" t="s">
        <v>0</v>
      </c>
      <c r="B148" s="5">
        <v>0.8</v>
      </c>
    </row>
    <row r="149" ht="45.5" spans="1:13">
      <c r="A149" s="20" t="s">
        <v>41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</row>
    <row r="150" ht="23" spans="1:13">
      <c r="A150" s="8"/>
      <c r="B150" s="9" t="s">
        <v>2</v>
      </c>
      <c r="C150" s="10"/>
      <c r="D150" s="11"/>
      <c r="E150" s="9" t="s">
        <v>3</v>
      </c>
      <c r="F150" s="10"/>
      <c r="G150" s="11"/>
      <c r="H150" s="9" t="s">
        <v>4</v>
      </c>
      <c r="I150" s="10"/>
      <c r="J150" s="11"/>
      <c r="K150" s="9" t="s">
        <v>5</v>
      </c>
      <c r="L150" s="10"/>
      <c r="M150" s="11"/>
    </row>
    <row r="151" ht="23" spans="1:13">
      <c r="A151" s="8" t="s">
        <v>6</v>
      </c>
      <c r="B151" s="8" t="s">
        <v>7</v>
      </c>
      <c r="C151" s="8" t="s">
        <v>8</v>
      </c>
      <c r="D151" s="8" t="s">
        <v>9</v>
      </c>
      <c r="E151" s="8" t="s">
        <v>7</v>
      </c>
      <c r="F151" s="8" t="s">
        <v>8</v>
      </c>
      <c r="G151" s="8" t="s">
        <v>9</v>
      </c>
      <c r="H151" s="8" t="s">
        <v>7</v>
      </c>
      <c r="I151" s="8" t="s">
        <v>8</v>
      </c>
      <c r="J151" s="8" t="s">
        <v>9</v>
      </c>
      <c r="K151" s="8" t="s">
        <v>7</v>
      </c>
      <c r="L151" s="8" t="s">
        <v>8</v>
      </c>
      <c r="M151" s="8" t="s">
        <v>9</v>
      </c>
    </row>
    <row r="152" ht="21" spans="1:13">
      <c r="A152" s="12" t="s">
        <v>13</v>
      </c>
      <c r="B152" s="13">
        <v>124.76</v>
      </c>
      <c r="C152" s="13">
        <v>7563</v>
      </c>
      <c r="D152" s="13">
        <f t="shared" ref="D152:D166" si="26">ROUND(C152*B152,0)</f>
        <v>943560</v>
      </c>
      <c r="E152" s="13">
        <v>125.11</v>
      </c>
      <c r="F152" s="13">
        <v>7403</v>
      </c>
      <c r="G152" s="13">
        <f t="shared" ref="G152:G166" si="27">ROUND(F152*E152,0)</f>
        <v>926189</v>
      </c>
      <c r="H152" s="13">
        <v>125.11</v>
      </c>
      <c r="I152" s="13">
        <v>7403</v>
      </c>
      <c r="J152" s="13">
        <f t="shared" ref="J152:J166" si="28">ROUND(I152*H152,0)</f>
        <v>926189</v>
      </c>
      <c r="K152" s="13">
        <v>124.76</v>
      </c>
      <c r="L152" s="13">
        <v>7803</v>
      </c>
      <c r="M152" s="13">
        <f t="shared" ref="M152:M166" si="29">ROUND(L152*K152,0)</f>
        <v>973502</v>
      </c>
    </row>
    <row r="153" ht="21" spans="1:13">
      <c r="A153" s="12" t="s">
        <v>14</v>
      </c>
      <c r="B153" s="13">
        <v>124.76</v>
      </c>
      <c r="C153" s="13">
        <v>8003</v>
      </c>
      <c r="D153" s="13">
        <f t="shared" si="26"/>
        <v>998454</v>
      </c>
      <c r="E153" s="13">
        <v>125.11</v>
      </c>
      <c r="F153" s="13">
        <v>7843</v>
      </c>
      <c r="G153" s="13">
        <f t="shared" si="27"/>
        <v>981238</v>
      </c>
      <c r="H153" s="13">
        <v>125.11</v>
      </c>
      <c r="I153" s="13">
        <v>7843</v>
      </c>
      <c r="J153" s="13">
        <f t="shared" si="28"/>
        <v>981238</v>
      </c>
      <c r="K153" s="13">
        <v>124.76</v>
      </c>
      <c r="L153" s="13">
        <v>8243</v>
      </c>
      <c r="M153" s="13">
        <f t="shared" si="29"/>
        <v>1028397</v>
      </c>
    </row>
    <row r="154" ht="21" spans="1:13">
      <c r="A154" s="12" t="s">
        <v>15</v>
      </c>
      <c r="B154" s="13">
        <v>124.76</v>
      </c>
      <c r="C154" s="13">
        <v>8003</v>
      </c>
      <c r="D154" s="13">
        <f t="shared" si="26"/>
        <v>998454</v>
      </c>
      <c r="E154" s="13">
        <v>125.11</v>
      </c>
      <c r="F154" s="13">
        <v>7843</v>
      </c>
      <c r="G154" s="13">
        <f t="shared" si="27"/>
        <v>981238</v>
      </c>
      <c r="H154" s="13">
        <v>125.11</v>
      </c>
      <c r="I154" s="13">
        <v>7843</v>
      </c>
      <c r="J154" s="13">
        <f t="shared" si="28"/>
        <v>981238</v>
      </c>
      <c r="K154" s="13">
        <v>124.76</v>
      </c>
      <c r="L154" s="13">
        <v>8243</v>
      </c>
      <c r="M154" s="13">
        <f t="shared" si="29"/>
        <v>1028397</v>
      </c>
    </row>
    <row r="155" ht="21" spans="1:13">
      <c r="A155" s="12" t="s">
        <v>16</v>
      </c>
      <c r="B155" s="13">
        <v>124.76</v>
      </c>
      <c r="C155" s="13">
        <v>7963</v>
      </c>
      <c r="D155" s="13">
        <f t="shared" si="26"/>
        <v>993464</v>
      </c>
      <c r="E155" s="13">
        <v>125.11</v>
      </c>
      <c r="F155" s="13">
        <v>7803</v>
      </c>
      <c r="G155" s="13">
        <f t="shared" si="27"/>
        <v>976233</v>
      </c>
      <c r="H155" s="13">
        <v>125.11</v>
      </c>
      <c r="I155" s="13">
        <v>7803</v>
      </c>
      <c r="J155" s="13">
        <f t="shared" si="28"/>
        <v>976233</v>
      </c>
      <c r="K155" s="13">
        <v>124.76</v>
      </c>
      <c r="L155" s="13">
        <v>8203</v>
      </c>
      <c r="M155" s="13">
        <f t="shared" si="29"/>
        <v>1023406</v>
      </c>
    </row>
    <row r="156" ht="21" spans="1:13">
      <c r="A156" s="12" t="s">
        <v>17</v>
      </c>
      <c r="B156" s="13">
        <v>124.76</v>
      </c>
      <c r="C156" s="13">
        <v>7923</v>
      </c>
      <c r="D156" s="13">
        <f t="shared" si="26"/>
        <v>988473</v>
      </c>
      <c r="E156" s="13">
        <v>125.11</v>
      </c>
      <c r="F156" s="13">
        <v>7763</v>
      </c>
      <c r="G156" s="13">
        <f t="shared" si="27"/>
        <v>971229</v>
      </c>
      <c r="H156" s="13">
        <v>125.11</v>
      </c>
      <c r="I156" s="13">
        <v>7763</v>
      </c>
      <c r="J156" s="13">
        <f t="shared" si="28"/>
        <v>971229</v>
      </c>
      <c r="K156" s="13">
        <v>124.76</v>
      </c>
      <c r="L156" s="13">
        <v>8163</v>
      </c>
      <c r="M156" s="13">
        <f t="shared" si="29"/>
        <v>1018416</v>
      </c>
    </row>
    <row r="157" ht="21" spans="1:13">
      <c r="A157" s="12" t="s">
        <v>18</v>
      </c>
      <c r="B157" s="13">
        <v>124.76</v>
      </c>
      <c r="C157" s="13">
        <v>7883</v>
      </c>
      <c r="D157" s="13">
        <f t="shared" si="26"/>
        <v>983483</v>
      </c>
      <c r="E157" s="13">
        <v>125.11</v>
      </c>
      <c r="F157" s="13">
        <v>7723</v>
      </c>
      <c r="G157" s="13">
        <f t="shared" si="27"/>
        <v>966225</v>
      </c>
      <c r="H157" s="13">
        <v>125.11</v>
      </c>
      <c r="I157" s="13">
        <v>7723</v>
      </c>
      <c r="J157" s="13">
        <f t="shared" si="28"/>
        <v>966225</v>
      </c>
      <c r="K157" s="13">
        <v>124.76</v>
      </c>
      <c r="L157" s="13">
        <v>8123</v>
      </c>
      <c r="M157" s="13">
        <f t="shared" si="29"/>
        <v>1013425</v>
      </c>
    </row>
    <row r="158" ht="21" spans="1:13">
      <c r="A158" s="12" t="s">
        <v>19</v>
      </c>
      <c r="B158" s="13">
        <v>124.76</v>
      </c>
      <c r="C158" s="13">
        <v>7843</v>
      </c>
      <c r="D158" s="13">
        <f t="shared" si="26"/>
        <v>978493</v>
      </c>
      <c r="E158" s="13">
        <v>125.11</v>
      </c>
      <c r="F158" s="13">
        <v>7683</v>
      </c>
      <c r="G158" s="13">
        <f t="shared" si="27"/>
        <v>961220</v>
      </c>
      <c r="H158" s="13">
        <v>125.11</v>
      </c>
      <c r="I158" s="13">
        <v>7683</v>
      </c>
      <c r="J158" s="13">
        <f t="shared" si="28"/>
        <v>961220</v>
      </c>
      <c r="K158" s="13">
        <v>124.76</v>
      </c>
      <c r="L158" s="13">
        <v>8083</v>
      </c>
      <c r="M158" s="13">
        <f t="shared" si="29"/>
        <v>1008435</v>
      </c>
    </row>
    <row r="159" ht="21" spans="1:13">
      <c r="A159" s="12" t="s">
        <v>20</v>
      </c>
      <c r="B159" s="13">
        <v>124.76</v>
      </c>
      <c r="C159" s="13">
        <v>7803</v>
      </c>
      <c r="D159" s="13">
        <f t="shared" si="26"/>
        <v>973502</v>
      </c>
      <c r="E159" s="13">
        <v>125.11</v>
      </c>
      <c r="F159" s="13">
        <v>7643</v>
      </c>
      <c r="G159" s="13">
        <f t="shared" si="27"/>
        <v>956216</v>
      </c>
      <c r="H159" s="13">
        <v>125.11</v>
      </c>
      <c r="I159" s="13">
        <v>7643</v>
      </c>
      <c r="J159" s="13">
        <f t="shared" si="28"/>
        <v>956216</v>
      </c>
      <c r="K159" s="13">
        <v>124.76</v>
      </c>
      <c r="L159" s="13">
        <v>8043</v>
      </c>
      <c r="M159" s="13">
        <f t="shared" si="29"/>
        <v>1003445</v>
      </c>
    </row>
    <row r="160" ht="21" spans="1:13">
      <c r="A160" s="12" t="s">
        <v>21</v>
      </c>
      <c r="B160" s="13">
        <v>124.76</v>
      </c>
      <c r="C160" s="13">
        <v>7803</v>
      </c>
      <c r="D160" s="13">
        <f t="shared" si="26"/>
        <v>973502</v>
      </c>
      <c r="E160" s="13">
        <v>125.11</v>
      </c>
      <c r="F160" s="13">
        <v>7643</v>
      </c>
      <c r="G160" s="13">
        <f t="shared" si="27"/>
        <v>956216</v>
      </c>
      <c r="H160" s="13">
        <v>125.11</v>
      </c>
      <c r="I160" s="13">
        <v>7643</v>
      </c>
      <c r="J160" s="13">
        <f t="shared" si="28"/>
        <v>956216</v>
      </c>
      <c r="K160" s="13">
        <v>124.76</v>
      </c>
      <c r="L160" s="13">
        <v>8043</v>
      </c>
      <c r="M160" s="13">
        <f t="shared" si="29"/>
        <v>1003445</v>
      </c>
    </row>
    <row r="161" ht="21" spans="1:13">
      <c r="A161" s="12" t="s">
        <v>22</v>
      </c>
      <c r="B161" s="13">
        <v>124.76</v>
      </c>
      <c r="C161" s="13">
        <v>7763</v>
      </c>
      <c r="D161" s="13">
        <f t="shared" si="26"/>
        <v>968512</v>
      </c>
      <c r="E161" s="13">
        <v>125.11</v>
      </c>
      <c r="F161" s="13">
        <v>7603</v>
      </c>
      <c r="G161" s="13">
        <f t="shared" si="27"/>
        <v>951211</v>
      </c>
      <c r="H161" s="13">
        <v>125.11</v>
      </c>
      <c r="I161" s="13">
        <v>7603</v>
      </c>
      <c r="J161" s="13">
        <f t="shared" si="28"/>
        <v>951211</v>
      </c>
      <c r="K161" s="13">
        <v>124.76</v>
      </c>
      <c r="L161" s="13">
        <v>8003</v>
      </c>
      <c r="M161" s="13">
        <f t="shared" si="29"/>
        <v>998454</v>
      </c>
    </row>
    <row r="162" ht="21" spans="1:13">
      <c r="A162" s="12" t="s">
        <v>23</v>
      </c>
      <c r="B162" s="13">
        <v>124.76</v>
      </c>
      <c r="C162" s="13">
        <v>7723</v>
      </c>
      <c r="D162" s="13">
        <f t="shared" si="26"/>
        <v>963521</v>
      </c>
      <c r="E162" s="13">
        <v>125.11</v>
      </c>
      <c r="F162" s="13">
        <v>7563</v>
      </c>
      <c r="G162" s="13">
        <f t="shared" si="27"/>
        <v>946207</v>
      </c>
      <c r="H162" s="13">
        <v>125.11</v>
      </c>
      <c r="I162" s="13">
        <v>7563</v>
      </c>
      <c r="J162" s="13">
        <f t="shared" si="28"/>
        <v>946207</v>
      </c>
      <c r="K162" s="13">
        <v>124.76</v>
      </c>
      <c r="L162" s="13">
        <v>7963</v>
      </c>
      <c r="M162" s="13">
        <f t="shared" si="29"/>
        <v>993464</v>
      </c>
    </row>
    <row r="163" ht="21" spans="1:13">
      <c r="A163" s="12" t="s">
        <v>24</v>
      </c>
      <c r="B163" s="13">
        <v>124.76</v>
      </c>
      <c r="C163" s="13">
        <v>7643</v>
      </c>
      <c r="D163" s="13">
        <f t="shared" si="26"/>
        <v>953541</v>
      </c>
      <c r="E163" s="13">
        <v>125.11</v>
      </c>
      <c r="F163" s="13">
        <v>7483</v>
      </c>
      <c r="G163" s="13">
        <f t="shared" si="27"/>
        <v>936198</v>
      </c>
      <c r="H163" s="13">
        <v>125.11</v>
      </c>
      <c r="I163" s="13">
        <v>7483</v>
      </c>
      <c r="J163" s="13">
        <f t="shared" si="28"/>
        <v>936198</v>
      </c>
      <c r="K163" s="13">
        <v>124.76</v>
      </c>
      <c r="L163" s="13">
        <v>7883</v>
      </c>
      <c r="M163" s="13">
        <f t="shared" si="29"/>
        <v>983483</v>
      </c>
    </row>
    <row r="164" ht="21" spans="1:13">
      <c r="A164" s="12" t="s">
        <v>25</v>
      </c>
      <c r="B164" s="13">
        <v>124.76</v>
      </c>
      <c r="C164" s="13">
        <v>7643</v>
      </c>
      <c r="D164" s="13">
        <f t="shared" si="26"/>
        <v>953541</v>
      </c>
      <c r="E164" s="13">
        <v>125.11</v>
      </c>
      <c r="F164" s="13">
        <v>7483</v>
      </c>
      <c r="G164" s="13">
        <f t="shared" si="27"/>
        <v>936198</v>
      </c>
      <c r="H164" s="13">
        <v>125.11</v>
      </c>
      <c r="I164" s="13">
        <v>7483</v>
      </c>
      <c r="J164" s="13">
        <f t="shared" si="28"/>
        <v>936198</v>
      </c>
      <c r="K164" s="13">
        <v>124.76</v>
      </c>
      <c r="L164" s="13">
        <v>7883</v>
      </c>
      <c r="M164" s="13">
        <f t="shared" si="29"/>
        <v>983483</v>
      </c>
    </row>
    <row r="165" ht="21" spans="1:13">
      <c r="A165" s="12" t="s">
        <v>26</v>
      </c>
      <c r="B165" s="13">
        <v>124.76</v>
      </c>
      <c r="C165" s="13">
        <v>7563</v>
      </c>
      <c r="D165" s="13">
        <f t="shared" si="26"/>
        <v>943560</v>
      </c>
      <c r="E165" s="13">
        <v>125.11</v>
      </c>
      <c r="F165" s="13">
        <v>7403</v>
      </c>
      <c r="G165" s="13">
        <f t="shared" si="27"/>
        <v>926189</v>
      </c>
      <c r="H165" s="13">
        <v>125.11</v>
      </c>
      <c r="I165" s="13">
        <v>7403</v>
      </c>
      <c r="J165" s="13">
        <f t="shared" si="28"/>
        <v>926189</v>
      </c>
      <c r="K165" s="13">
        <v>124.76</v>
      </c>
      <c r="L165" s="13">
        <v>7803</v>
      </c>
      <c r="M165" s="13">
        <f t="shared" si="29"/>
        <v>973502</v>
      </c>
    </row>
    <row r="166" ht="21" spans="1:13">
      <c r="A166" s="12" t="s">
        <v>27</v>
      </c>
      <c r="B166" s="13">
        <v>124.76</v>
      </c>
      <c r="C166" s="13">
        <v>7083</v>
      </c>
      <c r="D166" s="13">
        <f t="shared" si="26"/>
        <v>883675</v>
      </c>
      <c r="E166" s="13">
        <v>125.11</v>
      </c>
      <c r="F166" s="13">
        <v>6923</v>
      </c>
      <c r="G166" s="13">
        <f t="shared" si="27"/>
        <v>866137</v>
      </c>
      <c r="H166" s="13">
        <v>125.11</v>
      </c>
      <c r="I166" s="13">
        <v>6923</v>
      </c>
      <c r="J166" s="13">
        <f t="shared" si="28"/>
        <v>866137</v>
      </c>
      <c r="K166" s="13">
        <v>124.76</v>
      </c>
      <c r="L166" s="13">
        <v>7323</v>
      </c>
      <c r="M166" s="13">
        <f t="shared" si="29"/>
        <v>913617</v>
      </c>
    </row>
    <row r="167" spans="1:13">
      <c r="A167" s="32"/>
      <c r="B167" s="81">
        <f t="shared" ref="B167:M167" si="30">SUM(B152:B166)</f>
        <v>1871.4</v>
      </c>
      <c r="C167" s="81">
        <f t="shared" si="30"/>
        <v>116205</v>
      </c>
      <c r="D167" s="81">
        <f t="shared" si="30"/>
        <v>14497735</v>
      </c>
      <c r="E167" s="81">
        <f t="shared" si="30"/>
        <v>1876.65</v>
      </c>
      <c r="F167" s="81">
        <f t="shared" si="30"/>
        <v>113805</v>
      </c>
      <c r="G167" s="81">
        <f t="shared" si="30"/>
        <v>14238144</v>
      </c>
      <c r="H167" s="81">
        <f t="shared" si="30"/>
        <v>1876.65</v>
      </c>
      <c r="I167" s="81">
        <f t="shared" si="30"/>
        <v>113805</v>
      </c>
      <c r="J167" s="81">
        <f t="shared" si="30"/>
        <v>14238144</v>
      </c>
      <c r="K167" s="81">
        <f t="shared" si="30"/>
        <v>1871.4</v>
      </c>
      <c r="L167" s="81">
        <f t="shared" si="30"/>
        <v>119805</v>
      </c>
      <c r="M167" s="81">
        <f t="shared" si="30"/>
        <v>14946871</v>
      </c>
    </row>
    <row r="168" spans="1:13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</row>
    <row r="169" spans="1:13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</row>
    <row r="170" ht="21" spans="1:2">
      <c r="A170" s="82" t="s">
        <v>42</v>
      </c>
      <c r="B170" s="83"/>
    </row>
    <row r="171" ht="23" spans="1:2">
      <c r="A171" s="17" t="s">
        <v>29</v>
      </c>
      <c r="B171" s="18">
        <f>B167+E167+H167+K167</f>
        <v>7496.1</v>
      </c>
    </row>
    <row r="172" ht="23" spans="1:2">
      <c r="A172" s="17" t="s">
        <v>30</v>
      </c>
      <c r="B172" s="18">
        <f>D167+G167+J167+M167</f>
        <v>57920894</v>
      </c>
    </row>
    <row r="173" ht="23" spans="1:2">
      <c r="A173" s="17" t="s">
        <v>31</v>
      </c>
      <c r="B173" s="19">
        <f>B172/B171</f>
        <v>7726.80380464508</v>
      </c>
    </row>
    <row r="176" ht="45.5" spans="1:13">
      <c r="A176" s="20" t="s">
        <v>43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</row>
    <row r="177" ht="23" spans="1:13">
      <c r="A177" s="8"/>
      <c r="B177" s="9" t="s">
        <v>2</v>
      </c>
      <c r="C177" s="10"/>
      <c r="D177" s="11"/>
      <c r="E177" s="9" t="s">
        <v>3</v>
      </c>
      <c r="F177" s="10"/>
      <c r="G177" s="11"/>
      <c r="H177" s="9" t="s">
        <v>4</v>
      </c>
      <c r="I177" s="10"/>
      <c r="J177" s="11"/>
      <c r="K177" s="9" t="s">
        <v>5</v>
      </c>
      <c r="L177" s="10"/>
      <c r="M177" s="11"/>
    </row>
    <row r="178" ht="23" spans="1:13">
      <c r="A178" s="8" t="s">
        <v>6</v>
      </c>
      <c r="B178" s="8" t="s">
        <v>7</v>
      </c>
      <c r="C178" s="8" t="s">
        <v>8</v>
      </c>
      <c r="D178" s="8" t="s">
        <v>9</v>
      </c>
      <c r="E178" s="8" t="s">
        <v>7</v>
      </c>
      <c r="F178" s="8" t="s">
        <v>8</v>
      </c>
      <c r="G178" s="8" t="s">
        <v>9</v>
      </c>
      <c r="H178" s="8" t="s">
        <v>7</v>
      </c>
      <c r="I178" s="8" t="s">
        <v>8</v>
      </c>
      <c r="J178" s="8" t="s">
        <v>9</v>
      </c>
      <c r="K178" s="8" t="s">
        <v>7</v>
      </c>
      <c r="L178" s="8" t="s">
        <v>8</v>
      </c>
      <c r="M178" s="8" t="s">
        <v>9</v>
      </c>
    </row>
    <row r="179" ht="21" spans="1:13">
      <c r="A179" s="12" t="s">
        <v>13</v>
      </c>
      <c r="B179" s="13">
        <v>124.76</v>
      </c>
      <c r="C179" s="13">
        <v>7707</v>
      </c>
      <c r="D179" s="13">
        <f t="shared" ref="D179:D193" si="31">ROUND(C179*B179,0)</f>
        <v>961525</v>
      </c>
      <c r="E179" s="13">
        <v>125.11</v>
      </c>
      <c r="F179" s="13">
        <v>7546</v>
      </c>
      <c r="G179" s="13">
        <f t="shared" ref="G179:G193" si="32">ROUND(F179*E179,0)</f>
        <v>944080</v>
      </c>
      <c r="H179" s="13">
        <v>125.11</v>
      </c>
      <c r="I179" s="13">
        <v>7546</v>
      </c>
      <c r="J179" s="13">
        <f t="shared" ref="J179:J193" si="33">ROUND(I179*H179,0)</f>
        <v>944080</v>
      </c>
      <c r="K179" s="13">
        <v>124.76</v>
      </c>
      <c r="L179" s="13">
        <v>7947</v>
      </c>
      <c r="M179" s="13">
        <f t="shared" ref="M179:M193" si="34">ROUND(L179*K179,0)</f>
        <v>991468</v>
      </c>
    </row>
    <row r="180" ht="21" spans="1:13">
      <c r="A180" s="12" t="s">
        <v>14</v>
      </c>
      <c r="B180" s="13">
        <v>124.76</v>
      </c>
      <c r="C180" s="13">
        <v>8147</v>
      </c>
      <c r="D180" s="13">
        <f t="shared" si="31"/>
        <v>1016420</v>
      </c>
      <c r="E180" s="13">
        <v>125.11</v>
      </c>
      <c r="F180" s="13">
        <v>7986</v>
      </c>
      <c r="G180" s="13">
        <f t="shared" si="32"/>
        <v>999128</v>
      </c>
      <c r="H180" s="13">
        <v>125.11</v>
      </c>
      <c r="I180" s="13">
        <v>7986</v>
      </c>
      <c r="J180" s="13">
        <f t="shared" si="33"/>
        <v>999128</v>
      </c>
      <c r="K180" s="13">
        <v>124.76</v>
      </c>
      <c r="L180" s="13">
        <v>8387</v>
      </c>
      <c r="M180" s="13">
        <f t="shared" si="34"/>
        <v>1046362</v>
      </c>
    </row>
    <row r="181" ht="21" spans="1:13">
      <c r="A181" s="12" t="s">
        <v>15</v>
      </c>
      <c r="B181" s="13">
        <v>124.76</v>
      </c>
      <c r="C181" s="13">
        <v>8147</v>
      </c>
      <c r="D181" s="13">
        <f t="shared" si="31"/>
        <v>1016420</v>
      </c>
      <c r="E181" s="13">
        <v>125.11</v>
      </c>
      <c r="F181" s="13">
        <v>7986</v>
      </c>
      <c r="G181" s="13">
        <f t="shared" si="32"/>
        <v>999128</v>
      </c>
      <c r="H181" s="13">
        <v>125.11</v>
      </c>
      <c r="I181" s="13">
        <v>7986</v>
      </c>
      <c r="J181" s="13">
        <f t="shared" si="33"/>
        <v>999128</v>
      </c>
      <c r="K181" s="13">
        <v>124.76</v>
      </c>
      <c r="L181" s="13">
        <v>8387</v>
      </c>
      <c r="M181" s="13">
        <f t="shared" si="34"/>
        <v>1046362</v>
      </c>
    </row>
    <row r="182" ht="21" spans="1:13">
      <c r="A182" s="12" t="s">
        <v>16</v>
      </c>
      <c r="B182" s="13">
        <v>124.76</v>
      </c>
      <c r="C182" s="13">
        <v>8107</v>
      </c>
      <c r="D182" s="13">
        <f t="shared" si="31"/>
        <v>1011429</v>
      </c>
      <c r="E182" s="13">
        <v>125.11</v>
      </c>
      <c r="F182" s="13">
        <v>7946</v>
      </c>
      <c r="G182" s="13">
        <f t="shared" si="32"/>
        <v>994124</v>
      </c>
      <c r="H182" s="13">
        <v>125.11</v>
      </c>
      <c r="I182" s="13">
        <v>7946</v>
      </c>
      <c r="J182" s="13">
        <f t="shared" si="33"/>
        <v>994124</v>
      </c>
      <c r="K182" s="13">
        <v>124.76</v>
      </c>
      <c r="L182" s="13">
        <v>8347</v>
      </c>
      <c r="M182" s="13">
        <f t="shared" si="34"/>
        <v>1041372</v>
      </c>
    </row>
    <row r="183" ht="21" spans="1:13">
      <c r="A183" s="12" t="s">
        <v>17</v>
      </c>
      <c r="B183" s="13">
        <v>124.76</v>
      </c>
      <c r="C183" s="13">
        <v>8067</v>
      </c>
      <c r="D183" s="13">
        <f t="shared" si="31"/>
        <v>1006439</v>
      </c>
      <c r="E183" s="13">
        <v>125.11</v>
      </c>
      <c r="F183" s="13">
        <v>7906</v>
      </c>
      <c r="G183" s="13">
        <f t="shared" si="32"/>
        <v>989120</v>
      </c>
      <c r="H183" s="13">
        <v>125.11</v>
      </c>
      <c r="I183" s="13">
        <v>7906</v>
      </c>
      <c r="J183" s="13">
        <f t="shared" si="33"/>
        <v>989120</v>
      </c>
      <c r="K183" s="13">
        <v>124.76</v>
      </c>
      <c r="L183" s="13">
        <v>8307</v>
      </c>
      <c r="M183" s="13">
        <f t="shared" si="34"/>
        <v>1036381</v>
      </c>
    </row>
    <row r="184" ht="21" spans="1:13">
      <c r="A184" s="12" t="s">
        <v>18</v>
      </c>
      <c r="B184" s="13">
        <v>124.76</v>
      </c>
      <c r="C184" s="13">
        <v>8027</v>
      </c>
      <c r="D184" s="13">
        <f t="shared" si="31"/>
        <v>1001449</v>
      </c>
      <c r="E184" s="13">
        <v>125.11</v>
      </c>
      <c r="F184" s="13">
        <v>7866</v>
      </c>
      <c r="G184" s="13">
        <f t="shared" si="32"/>
        <v>984115</v>
      </c>
      <c r="H184" s="13">
        <v>125.11</v>
      </c>
      <c r="I184" s="13">
        <v>7866</v>
      </c>
      <c r="J184" s="13">
        <f t="shared" si="33"/>
        <v>984115</v>
      </c>
      <c r="K184" s="13">
        <v>124.76</v>
      </c>
      <c r="L184" s="13">
        <v>8267</v>
      </c>
      <c r="M184" s="13">
        <f t="shared" si="34"/>
        <v>1031391</v>
      </c>
    </row>
    <row r="185" ht="21" spans="1:13">
      <c r="A185" s="12" t="s">
        <v>19</v>
      </c>
      <c r="B185" s="13">
        <v>124.76</v>
      </c>
      <c r="C185" s="13">
        <v>7987</v>
      </c>
      <c r="D185" s="13">
        <f t="shared" si="31"/>
        <v>996458</v>
      </c>
      <c r="E185" s="13">
        <v>125.11</v>
      </c>
      <c r="F185" s="13">
        <v>7826</v>
      </c>
      <c r="G185" s="13">
        <f t="shared" si="32"/>
        <v>979111</v>
      </c>
      <c r="H185" s="13">
        <v>125.11</v>
      </c>
      <c r="I185" s="13">
        <v>7826</v>
      </c>
      <c r="J185" s="13">
        <f t="shared" si="33"/>
        <v>979111</v>
      </c>
      <c r="K185" s="13">
        <v>124.76</v>
      </c>
      <c r="L185" s="13">
        <v>8227</v>
      </c>
      <c r="M185" s="13">
        <f t="shared" si="34"/>
        <v>1026401</v>
      </c>
    </row>
    <row r="186" ht="21" spans="1:13">
      <c r="A186" s="12" t="s">
        <v>20</v>
      </c>
      <c r="B186" s="13">
        <v>124.76</v>
      </c>
      <c r="C186" s="13">
        <v>7947</v>
      </c>
      <c r="D186" s="13">
        <f t="shared" si="31"/>
        <v>991468</v>
      </c>
      <c r="E186" s="13">
        <v>125.11</v>
      </c>
      <c r="F186" s="13">
        <v>7786</v>
      </c>
      <c r="G186" s="13">
        <f t="shared" si="32"/>
        <v>974106</v>
      </c>
      <c r="H186" s="13">
        <v>125.11</v>
      </c>
      <c r="I186" s="13">
        <v>7786</v>
      </c>
      <c r="J186" s="13">
        <f t="shared" si="33"/>
        <v>974106</v>
      </c>
      <c r="K186" s="13">
        <v>124.76</v>
      </c>
      <c r="L186" s="13">
        <v>8187</v>
      </c>
      <c r="M186" s="13">
        <f t="shared" si="34"/>
        <v>1021410</v>
      </c>
    </row>
    <row r="187" ht="21" spans="1:13">
      <c r="A187" s="12" t="s">
        <v>21</v>
      </c>
      <c r="B187" s="13">
        <v>124.76</v>
      </c>
      <c r="C187" s="13">
        <v>7947</v>
      </c>
      <c r="D187" s="13">
        <f t="shared" si="31"/>
        <v>991468</v>
      </c>
      <c r="E187" s="13">
        <v>125.11</v>
      </c>
      <c r="F187" s="13">
        <v>7786</v>
      </c>
      <c r="G187" s="13">
        <f t="shared" si="32"/>
        <v>974106</v>
      </c>
      <c r="H187" s="13">
        <v>125.11</v>
      </c>
      <c r="I187" s="13">
        <v>7786</v>
      </c>
      <c r="J187" s="13">
        <f t="shared" si="33"/>
        <v>974106</v>
      </c>
      <c r="K187" s="13">
        <v>124.76</v>
      </c>
      <c r="L187" s="13">
        <v>8187</v>
      </c>
      <c r="M187" s="13">
        <f t="shared" si="34"/>
        <v>1021410</v>
      </c>
    </row>
    <row r="188" ht="21" spans="1:13">
      <c r="A188" s="12" t="s">
        <v>22</v>
      </c>
      <c r="B188" s="13">
        <v>124.76</v>
      </c>
      <c r="C188" s="13">
        <v>7907</v>
      </c>
      <c r="D188" s="13">
        <f t="shared" si="31"/>
        <v>986477</v>
      </c>
      <c r="E188" s="13">
        <v>125.11</v>
      </c>
      <c r="F188" s="13">
        <v>7746</v>
      </c>
      <c r="G188" s="13">
        <f t="shared" si="32"/>
        <v>969102</v>
      </c>
      <c r="H188" s="13">
        <v>125.11</v>
      </c>
      <c r="I188" s="13">
        <v>7746</v>
      </c>
      <c r="J188" s="13">
        <f t="shared" si="33"/>
        <v>969102</v>
      </c>
      <c r="K188" s="13">
        <v>124.76</v>
      </c>
      <c r="L188" s="13">
        <v>8147</v>
      </c>
      <c r="M188" s="13">
        <f t="shared" si="34"/>
        <v>1016420</v>
      </c>
    </row>
    <row r="189" ht="21" spans="1:13">
      <c r="A189" s="12" t="s">
        <v>23</v>
      </c>
      <c r="B189" s="13">
        <v>124.76</v>
      </c>
      <c r="C189" s="13">
        <v>7867</v>
      </c>
      <c r="D189" s="13">
        <f t="shared" si="31"/>
        <v>981487</v>
      </c>
      <c r="E189" s="13">
        <v>125.11</v>
      </c>
      <c r="F189" s="13">
        <v>7706</v>
      </c>
      <c r="G189" s="13">
        <f t="shared" si="32"/>
        <v>964098</v>
      </c>
      <c r="H189" s="13">
        <v>125.11</v>
      </c>
      <c r="I189" s="13">
        <v>7706</v>
      </c>
      <c r="J189" s="13">
        <f t="shared" si="33"/>
        <v>964098</v>
      </c>
      <c r="K189" s="13">
        <v>124.76</v>
      </c>
      <c r="L189" s="13">
        <v>8107</v>
      </c>
      <c r="M189" s="13">
        <f t="shared" si="34"/>
        <v>1011429</v>
      </c>
    </row>
    <row r="190" ht="21" spans="1:13">
      <c r="A190" s="12" t="s">
        <v>24</v>
      </c>
      <c r="B190" s="13">
        <v>124.76</v>
      </c>
      <c r="C190" s="13">
        <v>7787</v>
      </c>
      <c r="D190" s="13">
        <f t="shared" si="31"/>
        <v>971506</v>
      </c>
      <c r="E190" s="13">
        <v>125.11</v>
      </c>
      <c r="F190" s="13">
        <v>7626</v>
      </c>
      <c r="G190" s="13">
        <f t="shared" si="32"/>
        <v>954089</v>
      </c>
      <c r="H190" s="13">
        <v>125.11</v>
      </c>
      <c r="I190" s="13">
        <v>7626</v>
      </c>
      <c r="J190" s="13">
        <f t="shared" si="33"/>
        <v>954089</v>
      </c>
      <c r="K190" s="13">
        <v>124.76</v>
      </c>
      <c r="L190" s="13">
        <v>8027</v>
      </c>
      <c r="M190" s="13">
        <f t="shared" si="34"/>
        <v>1001449</v>
      </c>
    </row>
    <row r="191" ht="21" spans="1:13">
      <c r="A191" s="12" t="s">
        <v>25</v>
      </c>
      <c r="B191" s="13">
        <v>124.76</v>
      </c>
      <c r="C191" s="13">
        <v>7787</v>
      </c>
      <c r="D191" s="13">
        <f t="shared" si="31"/>
        <v>971506</v>
      </c>
      <c r="E191" s="13">
        <v>125.11</v>
      </c>
      <c r="F191" s="13">
        <v>7626</v>
      </c>
      <c r="G191" s="13">
        <f t="shared" si="32"/>
        <v>954089</v>
      </c>
      <c r="H191" s="13">
        <v>125.11</v>
      </c>
      <c r="I191" s="13">
        <v>7626</v>
      </c>
      <c r="J191" s="13">
        <f t="shared" si="33"/>
        <v>954089</v>
      </c>
      <c r="K191" s="13">
        <v>124.76</v>
      </c>
      <c r="L191" s="13">
        <v>8027</v>
      </c>
      <c r="M191" s="13">
        <f t="shared" si="34"/>
        <v>1001449</v>
      </c>
    </row>
    <row r="192" ht="21" spans="1:13">
      <c r="A192" s="12" t="s">
        <v>26</v>
      </c>
      <c r="B192" s="13">
        <v>124.76</v>
      </c>
      <c r="C192" s="13">
        <v>7707</v>
      </c>
      <c r="D192" s="13">
        <f t="shared" si="31"/>
        <v>961525</v>
      </c>
      <c r="E192" s="13">
        <v>125.11</v>
      </c>
      <c r="F192" s="13">
        <v>7546</v>
      </c>
      <c r="G192" s="13">
        <f t="shared" si="32"/>
        <v>944080</v>
      </c>
      <c r="H192" s="13">
        <v>125.11</v>
      </c>
      <c r="I192" s="13">
        <v>7546</v>
      </c>
      <c r="J192" s="13">
        <f t="shared" si="33"/>
        <v>944080</v>
      </c>
      <c r="K192" s="13">
        <v>124.76</v>
      </c>
      <c r="L192" s="13">
        <v>7947</v>
      </c>
      <c r="M192" s="13">
        <f t="shared" si="34"/>
        <v>991468</v>
      </c>
    </row>
    <row r="193" ht="21" spans="1:13">
      <c r="A193" s="13" t="s">
        <v>27</v>
      </c>
      <c r="B193" s="13">
        <v>124.76</v>
      </c>
      <c r="C193" s="13">
        <v>7227</v>
      </c>
      <c r="D193" s="13">
        <f t="shared" si="31"/>
        <v>901641</v>
      </c>
      <c r="E193" s="13">
        <v>125.11</v>
      </c>
      <c r="F193" s="13">
        <v>7066</v>
      </c>
      <c r="G193" s="13">
        <f t="shared" si="32"/>
        <v>884027</v>
      </c>
      <c r="H193" s="13">
        <v>125.11</v>
      </c>
      <c r="I193" s="13">
        <v>7066</v>
      </c>
      <c r="J193" s="13">
        <f t="shared" si="33"/>
        <v>884027</v>
      </c>
      <c r="K193" s="13">
        <v>124.76</v>
      </c>
      <c r="L193" s="13">
        <v>7467</v>
      </c>
      <c r="M193" s="13">
        <f t="shared" si="34"/>
        <v>931583</v>
      </c>
    </row>
    <row r="194" spans="2:13">
      <c r="B194" s="14">
        <f t="shared" ref="B194:M194" si="35">SUM(B179:B193)</f>
        <v>1871.4</v>
      </c>
      <c r="C194" s="14">
        <f t="shared" si="35"/>
        <v>118365</v>
      </c>
      <c r="D194" s="14">
        <f t="shared" si="35"/>
        <v>14767218</v>
      </c>
      <c r="E194" s="14">
        <f t="shared" si="35"/>
        <v>1876.65</v>
      </c>
      <c r="F194" s="14">
        <f t="shared" si="35"/>
        <v>115950</v>
      </c>
      <c r="G194" s="14">
        <f t="shared" si="35"/>
        <v>14506503</v>
      </c>
      <c r="H194" s="14">
        <f t="shared" si="35"/>
        <v>1876.65</v>
      </c>
      <c r="I194" s="14">
        <f t="shared" si="35"/>
        <v>115950</v>
      </c>
      <c r="J194" s="14">
        <f t="shared" si="35"/>
        <v>14506503</v>
      </c>
      <c r="K194" s="14">
        <f t="shared" si="35"/>
        <v>1871.4</v>
      </c>
      <c r="L194" s="14">
        <f t="shared" si="35"/>
        <v>121965</v>
      </c>
      <c r="M194" s="14">
        <f t="shared" si="35"/>
        <v>15216355</v>
      </c>
    </row>
    <row r="195" spans="2:13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7" ht="21" spans="1:2">
      <c r="A197" s="15" t="s">
        <v>44</v>
      </c>
      <c r="B197" s="16"/>
    </row>
    <row r="198" ht="23" spans="1:2">
      <c r="A198" s="17" t="s">
        <v>29</v>
      </c>
      <c r="B198" s="18">
        <f>B194+E194+H194+K194</f>
        <v>7496.1</v>
      </c>
    </row>
    <row r="199" ht="23" spans="1:2">
      <c r="A199" s="17" t="s">
        <v>30</v>
      </c>
      <c r="B199" s="18">
        <f>D194+G194+J194+M194</f>
        <v>58996579</v>
      </c>
    </row>
    <row r="200" ht="23" spans="1:2">
      <c r="A200" s="17" t="s">
        <v>31</v>
      </c>
      <c r="B200" s="19">
        <f>B199/B198</f>
        <v>7870.30309094062</v>
      </c>
    </row>
    <row r="201" ht="23" spans="1:2">
      <c r="A201" s="42"/>
      <c r="B201" s="84"/>
    </row>
    <row r="202" ht="45.5" spans="1:13">
      <c r="A202" s="22" t="s">
        <v>45</v>
      </c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</row>
    <row r="203" s="80" customFormat="1" ht="25.5" spans="1:13">
      <c r="A203" s="85"/>
      <c r="B203" s="86" t="s">
        <v>2</v>
      </c>
      <c r="C203" s="87"/>
      <c r="D203" s="88"/>
      <c r="E203" s="86" t="s">
        <v>3</v>
      </c>
      <c r="F203" s="87"/>
      <c r="G203" s="88"/>
      <c r="H203" s="86" t="s">
        <v>4</v>
      </c>
      <c r="I203" s="87"/>
      <c r="J203" s="88"/>
      <c r="K203" s="86" t="s">
        <v>5</v>
      </c>
      <c r="L203" s="87"/>
      <c r="M203" s="88"/>
    </row>
    <row r="204" s="80" customFormat="1" ht="25.5" spans="1:13">
      <c r="A204" s="85" t="s">
        <v>6</v>
      </c>
      <c r="B204" s="85" t="s">
        <v>7</v>
      </c>
      <c r="C204" s="85" t="s">
        <v>8</v>
      </c>
      <c r="D204" s="85" t="s">
        <v>9</v>
      </c>
      <c r="E204" s="85" t="s">
        <v>7</v>
      </c>
      <c r="F204" s="85" t="s">
        <v>8</v>
      </c>
      <c r="G204" s="85" t="s">
        <v>9</v>
      </c>
      <c r="H204" s="85" t="s">
        <v>7</v>
      </c>
      <c r="I204" s="85" t="s">
        <v>8</v>
      </c>
      <c r="J204" s="85" t="s">
        <v>9</v>
      </c>
      <c r="K204" s="85" t="s">
        <v>7</v>
      </c>
      <c r="L204" s="85" t="s">
        <v>8</v>
      </c>
      <c r="M204" s="85" t="s">
        <v>9</v>
      </c>
    </row>
    <row r="205" s="2" customFormat="1" ht="21" spans="1:13">
      <c r="A205" s="12" t="s">
        <v>13</v>
      </c>
      <c r="B205" s="13">
        <v>124.76</v>
      </c>
      <c r="C205" s="13">
        <v>7702</v>
      </c>
      <c r="D205" s="13">
        <f t="shared" ref="D205:D219" si="36">ROUND(C205*B205,0)</f>
        <v>960902</v>
      </c>
      <c r="E205" s="13">
        <v>125.11</v>
      </c>
      <c r="F205" s="13">
        <v>7547</v>
      </c>
      <c r="G205" s="13">
        <f t="shared" ref="G205:G219" si="37">ROUND(F205*E205,0)</f>
        <v>944205</v>
      </c>
      <c r="H205" s="13">
        <v>125.11</v>
      </c>
      <c r="I205" s="13">
        <v>7547</v>
      </c>
      <c r="J205" s="13">
        <f t="shared" ref="J205:J219" si="38">ROUND(I205*H205,0)</f>
        <v>944205</v>
      </c>
      <c r="K205" s="13">
        <v>124.76</v>
      </c>
      <c r="L205" s="13">
        <v>7947</v>
      </c>
      <c r="M205" s="13">
        <f t="shared" ref="M205:M219" si="39">ROUND(L205*K205,0)</f>
        <v>991468</v>
      </c>
    </row>
    <row r="206" s="2" customFormat="1" ht="21" spans="1:13">
      <c r="A206" s="12" t="s">
        <v>14</v>
      </c>
      <c r="B206" s="13">
        <v>124.76</v>
      </c>
      <c r="C206" s="13">
        <v>8147</v>
      </c>
      <c r="D206" s="13">
        <f t="shared" si="36"/>
        <v>1016420</v>
      </c>
      <c r="E206" s="13">
        <v>125.11</v>
      </c>
      <c r="F206" s="13">
        <v>7987</v>
      </c>
      <c r="G206" s="13">
        <f t="shared" si="37"/>
        <v>999254</v>
      </c>
      <c r="H206" s="13">
        <v>125.11</v>
      </c>
      <c r="I206" s="13">
        <v>7987</v>
      </c>
      <c r="J206" s="13">
        <f t="shared" si="38"/>
        <v>999254</v>
      </c>
      <c r="K206" s="13">
        <v>124.76</v>
      </c>
      <c r="L206" s="13">
        <v>8387</v>
      </c>
      <c r="M206" s="13">
        <f t="shared" si="39"/>
        <v>1046362</v>
      </c>
    </row>
    <row r="207" s="2" customFormat="1" ht="21" spans="1:13">
      <c r="A207" s="12" t="s">
        <v>15</v>
      </c>
      <c r="B207" s="13">
        <v>124.76</v>
      </c>
      <c r="C207" s="13">
        <v>8147</v>
      </c>
      <c r="D207" s="13">
        <f t="shared" si="36"/>
        <v>1016420</v>
      </c>
      <c r="E207" s="13">
        <v>125.11</v>
      </c>
      <c r="F207" s="13">
        <v>7987</v>
      </c>
      <c r="G207" s="13">
        <f t="shared" si="37"/>
        <v>999254</v>
      </c>
      <c r="H207" s="13">
        <v>125.11</v>
      </c>
      <c r="I207" s="13">
        <v>7987</v>
      </c>
      <c r="J207" s="13">
        <f t="shared" si="38"/>
        <v>999254</v>
      </c>
      <c r="K207" s="13">
        <v>124.76</v>
      </c>
      <c r="L207" s="13">
        <v>8387</v>
      </c>
      <c r="M207" s="13">
        <f t="shared" si="39"/>
        <v>1046362</v>
      </c>
    </row>
    <row r="208" s="2" customFormat="1" ht="21" spans="1:13">
      <c r="A208" s="12" t="s">
        <v>16</v>
      </c>
      <c r="B208" s="13">
        <v>124.76</v>
      </c>
      <c r="C208" s="13">
        <v>8107</v>
      </c>
      <c r="D208" s="13">
        <f t="shared" si="36"/>
        <v>1011429</v>
      </c>
      <c r="E208" s="13">
        <v>125.11</v>
      </c>
      <c r="F208" s="13">
        <v>7947</v>
      </c>
      <c r="G208" s="13">
        <f t="shared" si="37"/>
        <v>994249</v>
      </c>
      <c r="H208" s="13">
        <v>125.11</v>
      </c>
      <c r="I208" s="13">
        <v>7947</v>
      </c>
      <c r="J208" s="13">
        <f t="shared" si="38"/>
        <v>994249</v>
      </c>
      <c r="K208" s="13">
        <v>124.76</v>
      </c>
      <c r="L208" s="13">
        <v>8347</v>
      </c>
      <c r="M208" s="13">
        <f t="shared" si="39"/>
        <v>1041372</v>
      </c>
    </row>
    <row r="209" s="2" customFormat="1" ht="21" spans="1:13">
      <c r="A209" s="12" t="s">
        <v>17</v>
      </c>
      <c r="B209" s="13">
        <v>124.76</v>
      </c>
      <c r="C209" s="13">
        <v>8067</v>
      </c>
      <c r="D209" s="13">
        <f t="shared" si="36"/>
        <v>1006439</v>
      </c>
      <c r="E209" s="13">
        <v>125.11</v>
      </c>
      <c r="F209" s="13">
        <v>7907</v>
      </c>
      <c r="G209" s="13">
        <f t="shared" si="37"/>
        <v>989245</v>
      </c>
      <c r="H209" s="13">
        <v>125.11</v>
      </c>
      <c r="I209" s="13">
        <v>7907</v>
      </c>
      <c r="J209" s="13">
        <f t="shared" si="38"/>
        <v>989245</v>
      </c>
      <c r="K209" s="13">
        <v>124.76</v>
      </c>
      <c r="L209" s="13">
        <v>8307</v>
      </c>
      <c r="M209" s="13">
        <f t="shared" si="39"/>
        <v>1036381</v>
      </c>
    </row>
    <row r="210" s="2" customFormat="1" ht="21" spans="1:13">
      <c r="A210" s="12" t="s">
        <v>18</v>
      </c>
      <c r="B210" s="13">
        <v>124.76</v>
      </c>
      <c r="C210" s="13">
        <v>8027</v>
      </c>
      <c r="D210" s="13">
        <f t="shared" si="36"/>
        <v>1001449</v>
      </c>
      <c r="E210" s="13">
        <v>125.11</v>
      </c>
      <c r="F210" s="13">
        <v>7867</v>
      </c>
      <c r="G210" s="13">
        <f t="shared" si="37"/>
        <v>984240</v>
      </c>
      <c r="H210" s="13">
        <v>125.11</v>
      </c>
      <c r="I210" s="13">
        <v>7867</v>
      </c>
      <c r="J210" s="13">
        <f t="shared" si="38"/>
        <v>984240</v>
      </c>
      <c r="K210" s="13">
        <v>124.76</v>
      </c>
      <c r="L210" s="13">
        <v>8267</v>
      </c>
      <c r="M210" s="13">
        <f t="shared" si="39"/>
        <v>1031391</v>
      </c>
    </row>
    <row r="211" s="2" customFormat="1" ht="21" spans="1:13">
      <c r="A211" s="12" t="s">
        <v>19</v>
      </c>
      <c r="B211" s="13">
        <v>124.76</v>
      </c>
      <c r="C211" s="13">
        <v>7987</v>
      </c>
      <c r="D211" s="13">
        <f t="shared" si="36"/>
        <v>996458</v>
      </c>
      <c r="E211" s="13">
        <v>125.11</v>
      </c>
      <c r="F211" s="13">
        <v>7827</v>
      </c>
      <c r="G211" s="13">
        <f t="shared" si="37"/>
        <v>979236</v>
      </c>
      <c r="H211" s="13">
        <v>125.11</v>
      </c>
      <c r="I211" s="13">
        <v>7827</v>
      </c>
      <c r="J211" s="13">
        <f t="shared" si="38"/>
        <v>979236</v>
      </c>
      <c r="K211" s="13">
        <v>124.76</v>
      </c>
      <c r="L211" s="13">
        <v>8227</v>
      </c>
      <c r="M211" s="13">
        <f t="shared" si="39"/>
        <v>1026401</v>
      </c>
    </row>
    <row r="212" s="2" customFormat="1" ht="21" spans="1:13">
      <c r="A212" s="12" t="s">
        <v>20</v>
      </c>
      <c r="B212" s="13">
        <v>124.76</v>
      </c>
      <c r="C212" s="13">
        <v>7947</v>
      </c>
      <c r="D212" s="13">
        <f t="shared" si="36"/>
        <v>991468</v>
      </c>
      <c r="E212" s="13">
        <v>125.11</v>
      </c>
      <c r="F212" s="13">
        <v>7787</v>
      </c>
      <c r="G212" s="13">
        <f t="shared" si="37"/>
        <v>974232</v>
      </c>
      <c r="H212" s="13">
        <v>125.11</v>
      </c>
      <c r="I212" s="13">
        <v>7787</v>
      </c>
      <c r="J212" s="13">
        <f t="shared" si="38"/>
        <v>974232</v>
      </c>
      <c r="K212" s="13">
        <v>124.76</v>
      </c>
      <c r="L212" s="13">
        <v>8187</v>
      </c>
      <c r="M212" s="13">
        <f t="shared" si="39"/>
        <v>1021410</v>
      </c>
    </row>
    <row r="213" s="2" customFormat="1" ht="21" spans="1:13">
      <c r="A213" s="12" t="s">
        <v>21</v>
      </c>
      <c r="B213" s="13">
        <v>124.76</v>
      </c>
      <c r="C213" s="13">
        <v>7947</v>
      </c>
      <c r="D213" s="13">
        <f t="shared" si="36"/>
        <v>991468</v>
      </c>
      <c r="E213" s="13">
        <v>125.11</v>
      </c>
      <c r="F213" s="13">
        <v>7787</v>
      </c>
      <c r="G213" s="13">
        <f t="shared" si="37"/>
        <v>974232</v>
      </c>
      <c r="H213" s="13">
        <v>125.11</v>
      </c>
      <c r="I213" s="13">
        <v>7787</v>
      </c>
      <c r="J213" s="13">
        <f t="shared" si="38"/>
        <v>974232</v>
      </c>
      <c r="K213" s="13">
        <v>124.76</v>
      </c>
      <c r="L213" s="13">
        <v>8187</v>
      </c>
      <c r="M213" s="13">
        <f t="shared" si="39"/>
        <v>1021410</v>
      </c>
    </row>
    <row r="214" s="2" customFormat="1" ht="21" spans="1:13">
      <c r="A214" s="12" t="s">
        <v>22</v>
      </c>
      <c r="B214" s="13">
        <v>124.76</v>
      </c>
      <c r="C214" s="13">
        <v>7907</v>
      </c>
      <c r="D214" s="13">
        <f t="shared" si="36"/>
        <v>986477</v>
      </c>
      <c r="E214" s="13">
        <v>125.11</v>
      </c>
      <c r="F214" s="13">
        <v>7747</v>
      </c>
      <c r="G214" s="13">
        <f t="shared" si="37"/>
        <v>969227</v>
      </c>
      <c r="H214" s="13">
        <v>125.11</v>
      </c>
      <c r="I214" s="13">
        <v>7747</v>
      </c>
      <c r="J214" s="13">
        <f t="shared" si="38"/>
        <v>969227</v>
      </c>
      <c r="K214" s="13">
        <v>124.76</v>
      </c>
      <c r="L214" s="13">
        <v>8147</v>
      </c>
      <c r="M214" s="13">
        <f t="shared" si="39"/>
        <v>1016420</v>
      </c>
    </row>
    <row r="215" s="2" customFormat="1" ht="21" spans="1:13">
      <c r="A215" s="12" t="s">
        <v>23</v>
      </c>
      <c r="B215" s="13">
        <v>124.76</v>
      </c>
      <c r="C215" s="13">
        <v>7867</v>
      </c>
      <c r="D215" s="13">
        <f t="shared" si="36"/>
        <v>981487</v>
      </c>
      <c r="E215" s="13">
        <v>125.11</v>
      </c>
      <c r="F215" s="13">
        <v>7707</v>
      </c>
      <c r="G215" s="13">
        <f t="shared" si="37"/>
        <v>964223</v>
      </c>
      <c r="H215" s="13">
        <v>125.11</v>
      </c>
      <c r="I215" s="13">
        <v>7707</v>
      </c>
      <c r="J215" s="13">
        <f t="shared" si="38"/>
        <v>964223</v>
      </c>
      <c r="K215" s="13">
        <v>124.76</v>
      </c>
      <c r="L215" s="13">
        <v>8107</v>
      </c>
      <c r="M215" s="13">
        <f t="shared" si="39"/>
        <v>1011429</v>
      </c>
    </row>
    <row r="216" s="2" customFormat="1" ht="21" spans="1:13">
      <c r="A216" s="12" t="s">
        <v>24</v>
      </c>
      <c r="B216" s="13">
        <v>124.76</v>
      </c>
      <c r="C216" s="13">
        <v>7787</v>
      </c>
      <c r="D216" s="13">
        <f t="shared" si="36"/>
        <v>971506</v>
      </c>
      <c r="E216" s="13">
        <v>125.11</v>
      </c>
      <c r="F216" s="13">
        <v>7627</v>
      </c>
      <c r="G216" s="13">
        <f t="shared" si="37"/>
        <v>954214</v>
      </c>
      <c r="H216" s="13">
        <v>125.11</v>
      </c>
      <c r="I216" s="13">
        <v>7627</v>
      </c>
      <c r="J216" s="13">
        <f t="shared" si="38"/>
        <v>954214</v>
      </c>
      <c r="K216" s="13">
        <v>124.76</v>
      </c>
      <c r="L216" s="13">
        <v>8027</v>
      </c>
      <c r="M216" s="13">
        <f t="shared" si="39"/>
        <v>1001449</v>
      </c>
    </row>
    <row r="217" s="2" customFormat="1" ht="21" spans="1:13">
      <c r="A217" s="12" t="s">
        <v>25</v>
      </c>
      <c r="B217" s="13">
        <v>124.76</v>
      </c>
      <c r="C217" s="13">
        <v>7787</v>
      </c>
      <c r="D217" s="13">
        <f t="shared" si="36"/>
        <v>971506</v>
      </c>
      <c r="E217" s="13">
        <v>125.11</v>
      </c>
      <c r="F217" s="13">
        <v>7627</v>
      </c>
      <c r="G217" s="13">
        <f t="shared" si="37"/>
        <v>954214</v>
      </c>
      <c r="H217" s="13">
        <v>125.11</v>
      </c>
      <c r="I217" s="13">
        <v>7627</v>
      </c>
      <c r="J217" s="13">
        <f t="shared" si="38"/>
        <v>954214</v>
      </c>
      <c r="K217" s="13">
        <v>124.76</v>
      </c>
      <c r="L217" s="13">
        <v>8027</v>
      </c>
      <c r="M217" s="13">
        <f t="shared" si="39"/>
        <v>1001449</v>
      </c>
    </row>
    <row r="218" s="2" customFormat="1" ht="21" spans="1:13">
      <c r="A218" s="12" t="s">
        <v>26</v>
      </c>
      <c r="B218" s="13">
        <v>124.76</v>
      </c>
      <c r="C218" s="13">
        <v>7707</v>
      </c>
      <c r="D218" s="13">
        <f t="shared" si="36"/>
        <v>961525</v>
      </c>
      <c r="E218" s="13">
        <v>125.11</v>
      </c>
      <c r="F218" s="13">
        <v>7547</v>
      </c>
      <c r="G218" s="13">
        <f t="shared" si="37"/>
        <v>944205</v>
      </c>
      <c r="H218" s="13">
        <v>125.11</v>
      </c>
      <c r="I218" s="13">
        <v>7547</v>
      </c>
      <c r="J218" s="13">
        <f t="shared" si="38"/>
        <v>944205</v>
      </c>
      <c r="K218" s="13">
        <v>124.76</v>
      </c>
      <c r="L218" s="13">
        <v>7947</v>
      </c>
      <c r="M218" s="13">
        <f t="shared" si="39"/>
        <v>991468</v>
      </c>
    </row>
    <row r="219" s="2" customFormat="1" ht="21" spans="1:13">
      <c r="A219" s="12" t="s">
        <v>27</v>
      </c>
      <c r="B219" s="13">
        <v>124.76</v>
      </c>
      <c r="C219" s="13">
        <v>7227</v>
      </c>
      <c r="D219" s="13">
        <f t="shared" si="36"/>
        <v>901641</v>
      </c>
      <c r="E219" s="13">
        <v>125.11</v>
      </c>
      <c r="F219" s="13">
        <v>7067</v>
      </c>
      <c r="G219" s="13">
        <f t="shared" si="37"/>
        <v>884152</v>
      </c>
      <c r="H219" s="13">
        <v>125.11</v>
      </c>
      <c r="I219" s="13">
        <v>7067</v>
      </c>
      <c r="J219" s="13">
        <f t="shared" si="38"/>
        <v>884152</v>
      </c>
      <c r="K219" s="13">
        <v>124.76</v>
      </c>
      <c r="L219" s="13">
        <v>7467</v>
      </c>
      <c r="M219" s="13">
        <f t="shared" si="39"/>
        <v>931583</v>
      </c>
    </row>
    <row r="220" spans="1:13">
      <c r="A220" s="14"/>
      <c r="B220" s="14">
        <f t="shared" ref="B220:M220" si="40">SUM(B205:B219)</f>
        <v>1871.4</v>
      </c>
      <c r="C220" s="14">
        <f t="shared" si="40"/>
        <v>118360</v>
      </c>
      <c r="D220" s="14">
        <f t="shared" si="40"/>
        <v>14766595</v>
      </c>
      <c r="E220" s="14">
        <f t="shared" si="40"/>
        <v>1876.65</v>
      </c>
      <c r="F220" s="14">
        <f t="shared" si="40"/>
        <v>115965</v>
      </c>
      <c r="G220" s="14">
        <f t="shared" si="40"/>
        <v>14508382</v>
      </c>
      <c r="H220" s="14">
        <f t="shared" si="40"/>
        <v>1876.65</v>
      </c>
      <c r="I220" s="14">
        <f t="shared" si="40"/>
        <v>115965</v>
      </c>
      <c r="J220" s="14">
        <f t="shared" si="40"/>
        <v>14508382</v>
      </c>
      <c r="K220" s="14">
        <f t="shared" si="40"/>
        <v>1871.4</v>
      </c>
      <c r="L220" s="14">
        <f t="shared" si="40"/>
        <v>121965</v>
      </c>
      <c r="M220" s="14">
        <f t="shared" si="40"/>
        <v>15216355</v>
      </c>
    </row>
    <row r="223" ht="27.95" customHeight="1" spans="1:5">
      <c r="A223" s="15" t="s">
        <v>46</v>
      </c>
      <c r="B223" s="16"/>
      <c r="D223" s="15" t="s">
        <v>47</v>
      </c>
      <c r="E223" s="16"/>
    </row>
    <row r="224" ht="27.95" customHeight="1" spans="1:5">
      <c r="A224" s="17" t="s">
        <v>29</v>
      </c>
      <c r="B224" s="18">
        <f>B220+E220+H220+K220</f>
        <v>7496.1</v>
      </c>
      <c r="D224" s="17" t="s">
        <v>29</v>
      </c>
      <c r="E224" s="18">
        <f>B224+B198+B171</f>
        <v>22488.3</v>
      </c>
    </row>
    <row r="225" ht="27.95" customHeight="1" spans="1:5">
      <c r="A225" s="17" t="s">
        <v>30</v>
      </c>
      <c r="B225" s="18">
        <f>D220+G220+J220+M220</f>
        <v>58999714</v>
      </c>
      <c r="D225" s="17" t="s">
        <v>30</v>
      </c>
      <c r="E225" s="18">
        <f>B225+B199+B172</f>
        <v>175917187</v>
      </c>
    </row>
    <row r="226" ht="27.95" customHeight="1" spans="1:5">
      <c r="A226" s="17" t="s">
        <v>31</v>
      </c>
      <c r="B226" s="19">
        <f>B225/B224</f>
        <v>7870.72130841371</v>
      </c>
      <c r="D226" s="17" t="s">
        <v>31</v>
      </c>
      <c r="E226" s="19">
        <f>E225/E224</f>
        <v>7822.60940133314</v>
      </c>
    </row>
    <row r="228" ht="23" spans="1:2">
      <c r="A228" s="4" t="s">
        <v>0</v>
      </c>
      <c r="B228" s="5">
        <v>0.8</v>
      </c>
    </row>
    <row r="229" ht="45.5" spans="1:13">
      <c r="A229" s="20" t="s">
        <v>48</v>
      </c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</row>
    <row r="230" s="1" customFormat="1" ht="23" spans="1:13">
      <c r="A230" s="8"/>
      <c r="B230" s="9" t="s">
        <v>2</v>
      </c>
      <c r="C230" s="10"/>
      <c r="D230" s="11"/>
      <c r="E230" s="9" t="s">
        <v>3</v>
      </c>
      <c r="F230" s="10"/>
      <c r="G230" s="11"/>
      <c r="H230" s="9" t="s">
        <v>4</v>
      </c>
      <c r="I230" s="10"/>
      <c r="J230" s="11"/>
      <c r="K230" s="9" t="s">
        <v>5</v>
      </c>
      <c r="L230" s="10"/>
      <c r="M230" s="11"/>
    </row>
    <row r="231" s="1" customFormat="1" ht="23" spans="1:13">
      <c r="A231" s="8" t="s">
        <v>6</v>
      </c>
      <c r="B231" s="8" t="s">
        <v>7</v>
      </c>
      <c r="C231" s="8" t="s">
        <v>8</v>
      </c>
      <c r="D231" s="8" t="s">
        <v>9</v>
      </c>
      <c r="E231" s="8" t="s">
        <v>7</v>
      </c>
      <c r="F231" s="8" t="s">
        <v>8</v>
      </c>
      <c r="G231" s="8" t="s">
        <v>9</v>
      </c>
      <c r="H231" s="8" t="s">
        <v>7</v>
      </c>
      <c r="I231" s="8" t="s">
        <v>8</v>
      </c>
      <c r="J231" s="8" t="s">
        <v>9</v>
      </c>
      <c r="K231" s="8" t="s">
        <v>7</v>
      </c>
      <c r="L231" s="8" t="s">
        <v>8</v>
      </c>
      <c r="M231" s="8" t="s">
        <v>9</v>
      </c>
    </row>
    <row r="232" s="2" customFormat="1" ht="21" spans="1:13">
      <c r="A232" s="12" t="s">
        <v>49</v>
      </c>
      <c r="B232" s="13">
        <v>117.09</v>
      </c>
      <c r="C232" s="13">
        <v>6727</v>
      </c>
      <c r="D232" s="13">
        <f t="shared" ref="D232:D257" si="41">ROUND(C232*B232,0)</f>
        <v>787664</v>
      </c>
      <c r="E232" s="13">
        <v>111.05</v>
      </c>
      <c r="F232" s="13">
        <v>6567</v>
      </c>
      <c r="G232" s="13">
        <f t="shared" ref="G232:G257" si="42">ROUND(F232*E232,0)</f>
        <v>729265</v>
      </c>
      <c r="H232" s="13">
        <v>111.05</v>
      </c>
      <c r="I232" s="13">
        <v>6567</v>
      </c>
      <c r="J232" s="13">
        <f t="shared" ref="J232:J257" si="43">ROUND(I232*H232,0)</f>
        <v>729265</v>
      </c>
      <c r="K232" s="13">
        <v>117.09</v>
      </c>
      <c r="L232" s="13">
        <v>6807</v>
      </c>
      <c r="M232" s="13">
        <f t="shared" ref="M232:M257" si="44">ROUND(L232*K232,0)</f>
        <v>797032</v>
      </c>
    </row>
    <row r="233" s="2" customFormat="1" ht="21" spans="1:13">
      <c r="A233" s="12" t="s">
        <v>50</v>
      </c>
      <c r="B233" s="13">
        <v>117.09</v>
      </c>
      <c r="C233" s="13">
        <v>7687</v>
      </c>
      <c r="D233" s="13">
        <f t="shared" si="41"/>
        <v>900071</v>
      </c>
      <c r="E233" s="13">
        <v>111.05</v>
      </c>
      <c r="F233" s="13">
        <v>7527</v>
      </c>
      <c r="G233" s="13">
        <f t="shared" si="42"/>
        <v>835873</v>
      </c>
      <c r="H233" s="13">
        <v>111.05</v>
      </c>
      <c r="I233" s="13">
        <v>7527</v>
      </c>
      <c r="J233" s="13">
        <f t="shared" si="43"/>
        <v>835873</v>
      </c>
      <c r="K233" s="13">
        <v>117.09</v>
      </c>
      <c r="L233" s="13">
        <v>7767</v>
      </c>
      <c r="M233" s="13">
        <f t="shared" si="44"/>
        <v>909438</v>
      </c>
    </row>
    <row r="234" s="2" customFormat="1" ht="21" spans="1:13">
      <c r="A234" s="12" t="s">
        <v>51</v>
      </c>
      <c r="B234" s="13">
        <v>117.09</v>
      </c>
      <c r="C234" s="13">
        <v>7647</v>
      </c>
      <c r="D234" s="13">
        <f t="shared" si="41"/>
        <v>895387</v>
      </c>
      <c r="E234" s="13">
        <v>111.05</v>
      </c>
      <c r="F234" s="13">
        <v>7487</v>
      </c>
      <c r="G234" s="13">
        <f t="shared" si="42"/>
        <v>831431</v>
      </c>
      <c r="H234" s="13">
        <v>111.05</v>
      </c>
      <c r="I234" s="13">
        <v>7487</v>
      </c>
      <c r="J234" s="13">
        <f t="shared" si="43"/>
        <v>831431</v>
      </c>
      <c r="K234" s="13">
        <v>117.09</v>
      </c>
      <c r="L234" s="13">
        <v>7727</v>
      </c>
      <c r="M234" s="13">
        <f t="shared" si="44"/>
        <v>904754</v>
      </c>
    </row>
    <row r="235" s="2" customFormat="1" ht="21" spans="1:13">
      <c r="A235" s="12" t="s">
        <v>52</v>
      </c>
      <c r="B235" s="13">
        <v>117.09</v>
      </c>
      <c r="C235" s="13">
        <v>7607</v>
      </c>
      <c r="D235" s="13">
        <f t="shared" si="41"/>
        <v>890704</v>
      </c>
      <c r="E235" s="13">
        <v>111.05</v>
      </c>
      <c r="F235" s="13">
        <v>7447</v>
      </c>
      <c r="G235" s="13">
        <f t="shared" si="42"/>
        <v>826989</v>
      </c>
      <c r="H235" s="13">
        <v>111.05</v>
      </c>
      <c r="I235" s="13">
        <v>7447</v>
      </c>
      <c r="J235" s="13">
        <f t="shared" si="43"/>
        <v>826989</v>
      </c>
      <c r="K235" s="13">
        <v>117.09</v>
      </c>
      <c r="L235" s="13">
        <v>7687</v>
      </c>
      <c r="M235" s="13">
        <f t="shared" si="44"/>
        <v>900071</v>
      </c>
    </row>
    <row r="236" s="2" customFormat="1" ht="21" spans="1:13">
      <c r="A236" s="12" t="s">
        <v>53</v>
      </c>
      <c r="B236" s="13">
        <v>117.09</v>
      </c>
      <c r="C236" s="13">
        <v>7567</v>
      </c>
      <c r="D236" s="13">
        <f t="shared" si="41"/>
        <v>886020</v>
      </c>
      <c r="E236" s="13">
        <v>111.05</v>
      </c>
      <c r="F236" s="13">
        <v>7407</v>
      </c>
      <c r="G236" s="13">
        <f t="shared" si="42"/>
        <v>822547</v>
      </c>
      <c r="H236" s="13">
        <v>111.05</v>
      </c>
      <c r="I236" s="13">
        <v>7407</v>
      </c>
      <c r="J236" s="13">
        <f t="shared" si="43"/>
        <v>822547</v>
      </c>
      <c r="K236" s="13">
        <v>117.09</v>
      </c>
      <c r="L236" s="13">
        <v>7647</v>
      </c>
      <c r="M236" s="13">
        <f t="shared" si="44"/>
        <v>895387</v>
      </c>
    </row>
    <row r="237" s="2" customFormat="1" ht="21" spans="1:13">
      <c r="A237" s="12" t="s">
        <v>54</v>
      </c>
      <c r="B237" s="13">
        <v>117.09</v>
      </c>
      <c r="C237" s="13">
        <v>7527</v>
      </c>
      <c r="D237" s="13">
        <f t="shared" si="41"/>
        <v>881336</v>
      </c>
      <c r="E237" s="13">
        <v>111.05</v>
      </c>
      <c r="F237" s="13">
        <v>7367</v>
      </c>
      <c r="G237" s="13">
        <f t="shared" si="42"/>
        <v>818105</v>
      </c>
      <c r="H237" s="13">
        <v>111.05</v>
      </c>
      <c r="I237" s="13">
        <v>7367</v>
      </c>
      <c r="J237" s="13">
        <f t="shared" si="43"/>
        <v>818105</v>
      </c>
      <c r="K237" s="13">
        <v>117.09</v>
      </c>
      <c r="L237" s="13">
        <v>7607</v>
      </c>
      <c r="M237" s="13">
        <f t="shared" si="44"/>
        <v>890704</v>
      </c>
    </row>
    <row r="238" s="2" customFormat="1" ht="21" spans="1:13">
      <c r="A238" s="12" t="s">
        <v>55</v>
      </c>
      <c r="B238" s="13">
        <v>117.09</v>
      </c>
      <c r="C238" s="13">
        <v>7487</v>
      </c>
      <c r="D238" s="13">
        <f t="shared" si="41"/>
        <v>876653</v>
      </c>
      <c r="E238" s="13">
        <v>111.05</v>
      </c>
      <c r="F238" s="13">
        <v>7327</v>
      </c>
      <c r="G238" s="13">
        <f t="shared" si="42"/>
        <v>813663</v>
      </c>
      <c r="H238" s="13">
        <v>111.05</v>
      </c>
      <c r="I238" s="13">
        <v>7327</v>
      </c>
      <c r="J238" s="13">
        <f t="shared" si="43"/>
        <v>813663</v>
      </c>
      <c r="K238" s="13">
        <v>117.09</v>
      </c>
      <c r="L238" s="13">
        <v>7567</v>
      </c>
      <c r="M238" s="13">
        <f t="shared" si="44"/>
        <v>886020</v>
      </c>
    </row>
    <row r="239" s="2" customFormat="1" ht="21" spans="1:13">
      <c r="A239" s="12" t="s">
        <v>56</v>
      </c>
      <c r="B239" s="13">
        <v>117.09</v>
      </c>
      <c r="C239" s="13">
        <v>7447</v>
      </c>
      <c r="D239" s="13">
        <f t="shared" si="41"/>
        <v>871969</v>
      </c>
      <c r="E239" s="13">
        <v>111.05</v>
      </c>
      <c r="F239" s="13">
        <v>7287</v>
      </c>
      <c r="G239" s="13">
        <f t="shared" si="42"/>
        <v>809221</v>
      </c>
      <c r="H239" s="13">
        <v>111.05</v>
      </c>
      <c r="I239" s="13">
        <v>7287</v>
      </c>
      <c r="J239" s="13">
        <f t="shared" si="43"/>
        <v>809221</v>
      </c>
      <c r="K239" s="13">
        <v>117.09</v>
      </c>
      <c r="L239" s="13">
        <v>7527</v>
      </c>
      <c r="M239" s="13">
        <f t="shared" si="44"/>
        <v>881336</v>
      </c>
    </row>
    <row r="240" s="2" customFormat="1" ht="21" spans="1:13">
      <c r="A240" s="12" t="s">
        <v>57</v>
      </c>
      <c r="B240" s="13">
        <v>117.09</v>
      </c>
      <c r="C240" s="13">
        <v>7407</v>
      </c>
      <c r="D240" s="13">
        <f t="shared" si="41"/>
        <v>867286</v>
      </c>
      <c r="E240" s="13">
        <v>111.05</v>
      </c>
      <c r="F240" s="13">
        <v>7247</v>
      </c>
      <c r="G240" s="13">
        <f t="shared" si="42"/>
        <v>804779</v>
      </c>
      <c r="H240" s="13">
        <v>111.05</v>
      </c>
      <c r="I240" s="13">
        <v>7247</v>
      </c>
      <c r="J240" s="13">
        <f t="shared" si="43"/>
        <v>804779</v>
      </c>
      <c r="K240" s="13">
        <v>117.09</v>
      </c>
      <c r="L240" s="13">
        <v>7487</v>
      </c>
      <c r="M240" s="13">
        <f t="shared" si="44"/>
        <v>876653</v>
      </c>
    </row>
    <row r="241" s="2" customFormat="1" ht="21" spans="1:13">
      <c r="A241" s="12" t="s">
        <v>10</v>
      </c>
      <c r="B241" s="13">
        <v>117.09</v>
      </c>
      <c r="C241" s="13">
        <v>7367</v>
      </c>
      <c r="D241" s="13">
        <f t="shared" si="41"/>
        <v>862602</v>
      </c>
      <c r="E241" s="13">
        <v>111.05</v>
      </c>
      <c r="F241" s="13">
        <v>7207</v>
      </c>
      <c r="G241" s="13">
        <f t="shared" si="42"/>
        <v>800337</v>
      </c>
      <c r="H241" s="13">
        <v>111.05</v>
      </c>
      <c r="I241" s="13">
        <v>7207</v>
      </c>
      <c r="J241" s="13">
        <f t="shared" si="43"/>
        <v>800337</v>
      </c>
      <c r="K241" s="13">
        <v>117.09</v>
      </c>
      <c r="L241" s="13">
        <v>7447</v>
      </c>
      <c r="M241" s="13">
        <f t="shared" si="44"/>
        <v>871969</v>
      </c>
    </row>
    <row r="242" s="2" customFormat="1" ht="21" spans="1:13">
      <c r="A242" s="12" t="s">
        <v>11</v>
      </c>
      <c r="B242" s="13">
        <v>117.09</v>
      </c>
      <c r="C242" s="13">
        <v>7367</v>
      </c>
      <c r="D242" s="13">
        <f t="shared" si="41"/>
        <v>862602</v>
      </c>
      <c r="E242" s="13">
        <v>111.05</v>
      </c>
      <c r="F242" s="13">
        <v>7207</v>
      </c>
      <c r="G242" s="13">
        <f t="shared" si="42"/>
        <v>800337</v>
      </c>
      <c r="H242" s="13">
        <v>111.05</v>
      </c>
      <c r="I242" s="13">
        <v>7207</v>
      </c>
      <c r="J242" s="13">
        <f t="shared" si="43"/>
        <v>800337</v>
      </c>
      <c r="K242" s="13">
        <v>117.09</v>
      </c>
      <c r="L242" s="13">
        <v>7447</v>
      </c>
      <c r="M242" s="13">
        <f t="shared" si="44"/>
        <v>871969</v>
      </c>
    </row>
    <row r="243" s="2" customFormat="1" ht="21" spans="1:13">
      <c r="A243" s="12" t="s">
        <v>12</v>
      </c>
      <c r="B243" s="13">
        <v>117.09</v>
      </c>
      <c r="C243" s="13">
        <v>7327</v>
      </c>
      <c r="D243" s="13">
        <f t="shared" si="41"/>
        <v>857918</v>
      </c>
      <c r="E243" s="13">
        <v>111.05</v>
      </c>
      <c r="F243" s="13">
        <v>7167</v>
      </c>
      <c r="G243" s="13">
        <f t="shared" si="42"/>
        <v>795895</v>
      </c>
      <c r="H243" s="13">
        <v>111.05</v>
      </c>
      <c r="I243" s="13">
        <v>7167</v>
      </c>
      <c r="J243" s="13">
        <f t="shared" si="43"/>
        <v>795895</v>
      </c>
      <c r="K243" s="13">
        <v>117.09</v>
      </c>
      <c r="L243" s="13">
        <v>7407</v>
      </c>
      <c r="M243" s="13">
        <f t="shared" si="44"/>
        <v>867286</v>
      </c>
    </row>
    <row r="244" s="2" customFormat="1" ht="21" spans="1:13">
      <c r="A244" s="12" t="s">
        <v>13</v>
      </c>
      <c r="B244" s="13">
        <v>117.09</v>
      </c>
      <c r="C244" s="13">
        <v>7287</v>
      </c>
      <c r="D244" s="13">
        <f t="shared" si="41"/>
        <v>853235</v>
      </c>
      <c r="E244" s="13">
        <v>111.05</v>
      </c>
      <c r="F244" s="13">
        <v>7127</v>
      </c>
      <c r="G244" s="13">
        <f t="shared" si="42"/>
        <v>791453</v>
      </c>
      <c r="H244" s="13">
        <v>111.05</v>
      </c>
      <c r="I244" s="13">
        <v>7127</v>
      </c>
      <c r="J244" s="13">
        <f t="shared" si="43"/>
        <v>791453</v>
      </c>
      <c r="K244" s="13">
        <v>117.09</v>
      </c>
      <c r="L244" s="13">
        <v>7367</v>
      </c>
      <c r="M244" s="13">
        <f t="shared" si="44"/>
        <v>862602</v>
      </c>
    </row>
    <row r="245" s="2" customFormat="1" ht="21" spans="1:13">
      <c r="A245" s="12" t="s">
        <v>14</v>
      </c>
      <c r="B245" s="13">
        <v>117.09</v>
      </c>
      <c r="C245" s="13">
        <v>7247</v>
      </c>
      <c r="D245" s="13">
        <f t="shared" si="41"/>
        <v>848551</v>
      </c>
      <c r="E245" s="13">
        <v>111.05</v>
      </c>
      <c r="F245" s="13">
        <v>7087</v>
      </c>
      <c r="G245" s="13">
        <f t="shared" si="42"/>
        <v>787011</v>
      </c>
      <c r="H245" s="13">
        <v>111.05</v>
      </c>
      <c r="I245" s="13">
        <v>7087</v>
      </c>
      <c r="J245" s="13">
        <f t="shared" si="43"/>
        <v>787011</v>
      </c>
      <c r="K245" s="13">
        <v>117.09</v>
      </c>
      <c r="L245" s="13">
        <v>7327</v>
      </c>
      <c r="M245" s="13">
        <f t="shared" si="44"/>
        <v>857918</v>
      </c>
    </row>
    <row r="246" s="2" customFormat="1" ht="21" spans="1:13">
      <c r="A246" s="12" t="s">
        <v>15</v>
      </c>
      <c r="B246" s="13">
        <v>117.09</v>
      </c>
      <c r="C246" s="13">
        <v>7247</v>
      </c>
      <c r="D246" s="13">
        <f t="shared" si="41"/>
        <v>848551</v>
      </c>
      <c r="E246" s="13">
        <v>111.05</v>
      </c>
      <c r="F246" s="13">
        <v>7087</v>
      </c>
      <c r="G246" s="13">
        <f t="shared" si="42"/>
        <v>787011</v>
      </c>
      <c r="H246" s="13">
        <v>111.05</v>
      </c>
      <c r="I246" s="13">
        <v>7087</v>
      </c>
      <c r="J246" s="13">
        <f t="shared" si="43"/>
        <v>787011</v>
      </c>
      <c r="K246" s="13">
        <v>117.09</v>
      </c>
      <c r="L246" s="13">
        <v>7327</v>
      </c>
      <c r="M246" s="13">
        <f t="shared" si="44"/>
        <v>857918</v>
      </c>
    </row>
    <row r="247" s="2" customFormat="1" ht="21" spans="1:13">
      <c r="A247" s="12" t="s">
        <v>16</v>
      </c>
      <c r="B247" s="13">
        <v>117.09</v>
      </c>
      <c r="C247" s="13">
        <v>7207</v>
      </c>
      <c r="D247" s="13">
        <f t="shared" si="41"/>
        <v>843868</v>
      </c>
      <c r="E247" s="13">
        <v>111.05</v>
      </c>
      <c r="F247" s="13">
        <v>7047</v>
      </c>
      <c r="G247" s="13">
        <f t="shared" si="42"/>
        <v>782569</v>
      </c>
      <c r="H247" s="13">
        <v>111.05</v>
      </c>
      <c r="I247" s="13">
        <v>7047</v>
      </c>
      <c r="J247" s="13">
        <f t="shared" si="43"/>
        <v>782569</v>
      </c>
      <c r="K247" s="13">
        <v>117.09</v>
      </c>
      <c r="L247" s="13">
        <v>7287</v>
      </c>
      <c r="M247" s="13">
        <f t="shared" si="44"/>
        <v>853235</v>
      </c>
    </row>
    <row r="248" s="2" customFormat="1" ht="21" spans="1:13">
      <c r="A248" s="12" t="s">
        <v>17</v>
      </c>
      <c r="B248" s="13">
        <v>117.09</v>
      </c>
      <c r="C248" s="13">
        <v>7167</v>
      </c>
      <c r="D248" s="13">
        <f t="shared" si="41"/>
        <v>839184</v>
      </c>
      <c r="E248" s="13">
        <v>111.05</v>
      </c>
      <c r="F248" s="13">
        <v>7007</v>
      </c>
      <c r="G248" s="13">
        <f t="shared" si="42"/>
        <v>778127</v>
      </c>
      <c r="H248" s="13">
        <v>111.05</v>
      </c>
      <c r="I248" s="13">
        <v>7007</v>
      </c>
      <c r="J248" s="13">
        <f t="shared" si="43"/>
        <v>778127</v>
      </c>
      <c r="K248" s="13">
        <v>117.09</v>
      </c>
      <c r="L248" s="13">
        <v>7247</v>
      </c>
      <c r="M248" s="13">
        <f t="shared" si="44"/>
        <v>848551</v>
      </c>
    </row>
    <row r="249" s="2" customFormat="1" ht="21" spans="1:13">
      <c r="A249" s="12" t="s">
        <v>18</v>
      </c>
      <c r="B249" s="13">
        <v>117.09</v>
      </c>
      <c r="C249" s="13">
        <v>7127</v>
      </c>
      <c r="D249" s="13">
        <f t="shared" si="41"/>
        <v>834500</v>
      </c>
      <c r="E249" s="13">
        <v>111.05</v>
      </c>
      <c r="F249" s="13">
        <v>6967</v>
      </c>
      <c r="G249" s="13">
        <f t="shared" si="42"/>
        <v>773685</v>
      </c>
      <c r="H249" s="13">
        <v>111.05</v>
      </c>
      <c r="I249" s="13">
        <v>6967</v>
      </c>
      <c r="J249" s="13">
        <f t="shared" si="43"/>
        <v>773685</v>
      </c>
      <c r="K249" s="13">
        <v>117.09</v>
      </c>
      <c r="L249" s="13">
        <v>7207</v>
      </c>
      <c r="M249" s="13">
        <f t="shared" si="44"/>
        <v>843868</v>
      </c>
    </row>
    <row r="250" s="2" customFormat="1" ht="21" spans="1:13">
      <c r="A250" s="12" t="s">
        <v>19</v>
      </c>
      <c r="B250" s="13">
        <v>117.09</v>
      </c>
      <c r="C250" s="13">
        <v>7087</v>
      </c>
      <c r="D250" s="13">
        <f t="shared" si="41"/>
        <v>829817</v>
      </c>
      <c r="E250" s="13">
        <v>111.05</v>
      </c>
      <c r="F250" s="13">
        <v>6927</v>
      </c>
      <c r="G250" s="13">
        <f t="shared" si="42"/>
        <v>769243</v>
      </c>
      <c r="H250" s="13">
        <v>111.05</v>
      </c>
      <c r="I250" s="13">
        <v>6927</v>
      </c>
      <c r="J250" s="13">
        <f t="shared" si="43"/>
        <v>769243</v>
      </c>
      <c r="K250" s="13">
        <v>117.09</v>
      </c>
      <c r="L250" s="13">
        <v>7167</v>
      </c>
      <c r="M250" s="13">
        <f t="shared" si="44"/>
        <v>839184</v>
      </c>
    </row>
    <row r="251" s="2" customFormat="1" ht="21" spans="1:13">
      <c r="A251" s="12" t="s">
        <v>20</v>
      </c>
      <c r="B251" s="13">
        <v>117.09</v>
      </c>
      <c r="C251" s="13">
        <v>7047</v>
      </c>
      <c r="D251" s="13">
        <f t="shared" si="41"/>
        <v>825133</v>
      </c>
      <c r="E251" s="13">
        <v>111.05</v>
      </c>
      <c r="F251" s="13">
        <v>6887</v>
      </c>
      <c r="G251" s="13">
        <f t="shared" si="42"/>
        <v>764801</v>
      </c>
      <c r="H251" s="13">
        <v>111.05</v>
      </c>
      <c r="I251" s="13">
        <v>6887</v>
      </c>
      <c r="J251" s="13">
        <f t="shared" si="43"/>
        <v>764801</v>
      </c>
      <c r="K251" s="13">
        <v>117.09</v>
      </c>
      <c r="L251" s="13">
        <v>7127</v>
      </c>
      <c r="M251" s="13">
        <f t="shared" si="44"/>
        <v>834500</v>
      </c>
    </row>
    <row r="252" s="2" customFormat="1" ht="21" spans="1:13">
      <c r="A252" s="12" t="s">
        <v>21</v>
      </c>
      <c r="B252" s="13">
        <v>117.09</v>
      </c>
      <c r="C252" s="13">
        <v>7047</v>
      </c>
      <c r="D252" s="13">
        <f t="shared" si="41"/>
        <v>825133</v>
      </c>
      <c r="E252" s="13">
        <v>111.05</v>
      </c>
      <c r="F252" s="13">
        <v>6887</v>
      </c>
      <c r="G252" s="13">
        <f t="shared" si="42"/>
        <v>764801</v>
      </c>
      <c r="H252" s="13">
        <v>111.05</v>
      </c>
      <c r="I252" s="13">
        <v>6887</v>
      </c>
      <c r="J252" s="13">
        <f t="shared" si="43"/>
        <v>764801</v>
      </c>
      <c r="K252" s="13">
        <v>117.09</v>
      </c>
      <c r="L252" s="13">
        <v>7127</v>
      </c>
      <c r="M252" s="13">
        <f t="shared" si="44"/>
        <v>834500</v>
      </c>
    </row>
    <row r="253" s="2" customFormat="1" ht="21" spans="1:13">
      <c r="A253" s="12" t="s">
        <v>22</v>
      </c>
      <c r="B253" s="13">
        <v>117.09</v>
      </c>
      <c r="C253" s="13">
        <v>6967</v>
      </c>
      <c r="D253" s="13">
        <f t="shared" si="41"/>
        <v>815766</v>
      </c>
      <c r="E253" s="13">
        <v>111.05</v>
      </c>
      <c r="F253" s="13">
        <v>6807</v>
      </c>
      <c r="G253" s="13">
        <f t="shared" si="42"/>
        <v>755917</v>
      </c>
      <c r="H253" s="13">
        <v>111.05</v>
      </c>
      <c r="I253" s="13">
        <v>6807</v>
      </c>
      <c r="J253" s="13">
        <f t="shared" si="43"/>
        <v>755917</v>
      </c>
      <c r="K253" s="13">
        <v>117.09</v>
      </c>
      <c r="L253" s="13">
        <v>7047</v>
      </c>
      <c r="M253" s="13">
        <f t="shared" si="44"/>
        <v>825133</v>
      </c>
    </row>
    <row r="254" s="2" customFormat="1" ht="21" spans="1:13">
      <c r="A254" s="12" t="s">
        <v>23</v>
      </c>
      <c r="B254" s="13">
        <v>117.09</v>
      </c>
      <c r="C254" s="13">
        <v>6887</v>
      </c>
      <c r="D254" s="13">
        <f t="shared" si="41"/>
        <v>806399</v>
      </c>
      <c r="E254" s="13">
        <v>111.05</v>
      </c>
      <c r="F254" s="13">
        <v>6727</v>
      </c>
      <c r="G254" s="13">
        <f t="shared" si="42"/>
        <v>747033</v>
      </c>
      <c r="H254" s="13">
        <v>111.05</v>
      </c>
      <c r="I254" s="13">
        <v>6727</v>
      </c>
      <c r="J254" s="13">
        <f t="shared" si="43"/>
        <v>747033</v>
      </c>
      <c r="K254" s="13">
        <v>117.09</v>
      </c>
      <c r="L254" s="13">
        <v>6967</v>
      </c>
      <c r="M254" s="13">
        <f t="shared" si="44"/>
        <v>815766</v>
      </c>
    </row>
    <row r="255" s="2" customFormat="1" ht="21" spans="1:13">
      <c r="A255" s="12" t="s">
        <v>24</v>
      </c>
      <c r="B255" s="13">
        <v>117.09</v>
      </c>
      <c r="C255" s="13">
        <v>6807</v>
      </c>
      <c r="D255" s="13">
        <f t="shared" si="41"/>
        <v>797032</v>
      </c>
      <c r="E255" s="13">
        <v>111.05</v>
      </c>
      <c r="F255" s="13">
        <v>6647</v>
      </c>
      <c r="G255" s="13">
        <f t="shared" si="42"/>
        <v>738149</v>
      </c>
      <c r="H255" s="13">
        <v>111.05</v>
      </c>
      <c r="I255" s="13">
        <v>6647</v>
      </c>
      <c r="J255" s="13">
        <f t="shared" si="43"/>
        <v>738149</v>
      </c>
      <c r="K255" s="13">
        <v>117.09</v>
      </c>
      <c r="L255" s="13">
        <v>6887</v>
      </c>
      <c r="M255" s="13">
        <f t="shared" si="44"/>
        <v>806399</v>
      </c>
    </row>
    <row r="256" s="2" customFormat="1" ht="21" spans="1:13">
      <c r="A256" s="12" t="s">
        <v>25</v>
      </c>
      <c r="B256" s="13">
        <v>117.09</v>
      </c>
      <c r="C256" s="13">
        <v>6807</v>
      </c>
      <c r="D256" s="13">
        <f t="shared" si="41"/>
        <v>797032</v>
      </c>
      <c r="E256" s="13">
        <v>111.05</v>
      </c>
      <c r="F256" s="13">
        <v>6647</v>
      </c>
      <c r="G256" s="13">
        <f t="shared" si="42"/>
        <v>738149</v>
      </c>
      <c r="H256" s="13">
        <v>111.05</v>
      </c>
      <c r="I256" s="13">
        <v>6647</v>
      </c>
      <c r="J256" s="13">
        <f t="shared" si="43"/>
        <v>738149</v>
      </c>
      <c r="K256" s="13">
        <v>117.09</v>
      </c>
      <c r="L256" s="13">
        <v>6887</v>
      </c>
      <c r="M256" s="13">
        <f t="shared" si="44"/>
        <v>806399</v>
      </c>
    </row>
    <row r="257" s="2" customFormat="1" ht="21" spans="1:13">
      <c r="A257" s="12" t="s">
        <v>26</v>
      </c>
      <c r="B257" s="13">
        <v>117.09</v>
      </c>
      <c r="C257" s="13">
        <v>6727</v>
      </c>
      <c r="D257" s="13">
        <f t="shared" si="41"/>
        <v>787664</v>
      </c>
      <c r="E257" s="13">
        <v>111.05</v>
      </c>
      <c r="F257" s="13">
        <v>6567</v>
      </c>
      <c r="G257" s="13">
        <f t="shared" si="42"/>
        <v>729265</v>
      </c>
      <c r="H257" s="13">
        <v>111.05</v>
      </c>
      <c r="I257" s="13">
        <v>6567</v>
      </c>
      <c r="J257" s="13">
        <f t="shared" si="43"/>
        <v>729265</v>
      </c>
      <c r="K257" s="13">
        <v>117.09</v>
      </c>
      <c r="L257" s="13">
        <v>6807</v>
      </c>
      <c r="M257" s="13">
        <f t="shared" si="44"/>
        <v>797032</v>
      </c>
    </row>
    <row r="258" spans="2:13">
      <c r="B258" s="14">
        <f t="shared" ref="B258:M258" si="45">SUM(B232:B257)</f>
        <v>3044.34</v>
      </c>
      <c r="C258" s="14">
        <f t="shared" si="45"/>
        <v>187822</v>
      </c>
      <c r="D258" s="14">
        <f t="shared" si="45"/>
        <v>21992077</v>
      </c>
      <c r="E258" s="14">
        <f t="shared" si="45"/>
        <v>2887.3</v>
      </c>
      <c r="F258" s="14">
        <f t="shared" si="45"/>
        <v>183662</v>
      </c>
      <c r="G258" s="14">
        <f t="shared" si="45"/>
        <v>20395656</v>
      </c>
      <c r="H258" s="14">
        <f t="shared" si="45"/>
        <v>2887.3</v>
      </c>
      <c r="I258" s="14">
        <f t="shared" si="45"/>
        <v>183662</v>
      </c>
      <c r="J258" s="14">
        <f t="shared" si="45"/>
        <v>20395656</v>
      </c>
      <c r="K258" s="14">
        <f t="shared" si="45"/>
        <v>3044.34</v>
      </c>
      <c r="L258" s="14">
        <f t="shared" si="45"/>
        <v>189902</v>
      </c>
      <c r="M258" s="14">
        <f t="shared" si="45"/>
        <v>22235624</v>
      </c>
    </row>
    <row r="261" ht="27.95" customHeight="1" spans="1:2">
      <c r="A261" s="15" t="s">
        <v>58</v>
      </c>
      <c r="B261" s="16"/>
    </row>
    <row r="262" ht="27.95" customHeight="1" spans="1:2">
      <c r="A262" s="17" t="s">
        <v>29</v>
      </c>
      <c r="B262" s="18">
        <f>B258+E258+H258+K258</f>
        <v>11863.28</v>
      </c>
    </row>
    <row r="263" ht="27.95" customHeight="1" spans="1:2">
      <c r="A263" s="17" t="s">
        <v>30</v>
      </c>
      <c r="B263" s="18">
        <f>D258+G258+J258+M258</f>
        <v>85019013</v>
      </c>
    </row>
    <row r="264" ht="27.95" customHeight="1" spans="1:2">
      <c r="A264" s="17" t="s">
        <v>31</v>
      </c>
      <c r="B264" s="19">
        <f>B263/B262</f>
        <v>7166.56885785381</v>
      </c>
    </row>
    <row r="267" ht="45.5" spans="1:13">
      <c r="A267" s="20" t="s">
        <v>59</v>
      </c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</row>
    <row r="268" s="1" customFormat="1" ht="23" spans="1:13">
      <c r="A268" s="8"/>
      <c r="B268" s="9" t="s">
        <v>2</v>
      </c>
      <c r="C268" s="10"/>
      <c r="D268" s="11"/>
      <c r="E268" s="9" t="s">
        <v>3</v>
      </c>
      <c r="F268" s="10"/>
      <c r="G268" s="11"/>
      <c r="H268" s="9" t="s">
        <v>4</v>
      </c>
      <c r="I268" s="10"/>
      <c r="J268" s="11"/>
      <c r="K268" s="9" t="s">
        <v>5</v>
      </c>
      <c r="L268" s="10"/>
      <c r="M268" s="11"/>
    </row>
    <row r="269" s="1" customFormat="1" ht="23" spans="1:13">
      <c r="A269" s="8" t="s">
        <v>6</v>
      </c>
      <c r="B269" s="8" t="s">
        <v>7</v>
      </c>
      <c r="C269" s="8" t="s">
        <v>8</v>
      </c>
      <c r="D269" s="8" t="s">
        <v>9</v>
      </c>
      <c r="E269" s="8" t="s">
        <v>7</v>
      </c>
      <c r="F269" s="8" t="s">
        <v>8</v>
      </c>
      <c r="G269" s="8" t="s">
        <v>9</v>
      </c>
      <c r="H269" s="8" t="s">
        <v>7</v>
      </c>
      <c r="I269" s="8" t="s">
        <v>8</v>
      </c>
      <c r="J269" s="8" t="s">
        <v>9</v>
      </c>
      <c r="K269" s="8" t="s">
        <v>7</v>
      </c>
      <c r="L269" s="8" t="s">
        <v>8</v>
      </c>
      <c r="M269" s="8" t="s">
        <v>9</v>
      </c>
    </row>
    <row r="270" s="2" customFormat="1" ht="21" spans="1:13">
      <c r="A270" s="12" t="s">
        <v>49</v>
      </c>
      <c r="B270" s="13">
        <v>117.24</v>
      </c>
      <c r="C270" s="13">
        <v>6727</v>
      </c>
      <c r="D270" s="13">
        <f t="shared" ref="D270:D295" si="46">ROUND(C270*B270,0)</f>
        <v>788673</v>
      </c>
      <c r="E270" s="13">
        <v>111.19</v>
      </c>
      <c r="F270" s="13">
        <v>6567</v>
      </c>
      <c r="G270" s="13">
        <f t="shared" ref="G270:G295" si="47">ROUND(F270*E270,0)</f>
        <v>730185</v>
      </c>
      <c r="H270" s="13">
        <v>111.19</v>
      </c>
      <c r="I270" s="13">
        <v>6567</v>
      </c>
      <c r="J270" s="13">
        <f t="shared" ref="J270:J295" si="48">ROUND(I270*H270,0)</f>
        <v>730185</v>
      </c>
      <c r="K270" s="13">
        <v>117.24</v>
      </c>
      <c r="L270" s="13">
        <v>6807</v>
      </c>
      <c r="M270" s="13">
        <f t="shared" ref="M270:M295" si="49">ROUND(L270*K270,0)</f>
        <v>798053</v>
      </c>
    </row>
    <row r="271" s="2" customFormat="1" ht="21" spans="1:13">
      <c r="A271" s="12" t="s">
        <v>50</v>
      </c>
      <c r="B271" s="13">
        <v>117.24</v>
      </c>
      <c r="C271" s="13">
        <v>7687</v>
      </c>
      <c r="D271" s="13">
        <f t="shared" si="46"/>
        <v>901224</v>
      </c>
      <c r="E271" s="13">
        <v>111.19</v>
      </c>
      <c r="F271" s="13">
        <v>7527</v>
      </c>
      <c r="G271" s="13">
        <f t="shared" si="47"/>
        <v>836927</v>
      </c>
      <c r="H271" s="13">
        <v>111.19</v>
      </c>
      <c r="I271" s="13">
        <v>7527</v>
      </c>
      <c r="J271" s="13">
        <f t="shared" si="48"/>
        <v>836927</v>
      </c>
      <c r="K271" s="13">
        <v>117.24</v>
      </c>
      <c r="L271" s="13">
        <v>7767</v>
      </c>
      <c r="M271" s="13">
        <f t="shared" si="49"/>
        <v>910603</v>
      </c>
    </row>
    <row r="272" s="2" customFormat="1" ht="21" spans="1:13">
      <c r="A272" s="12" t="s">
        <v>51</v>
      </c>
      <c r="B272" s="13">
        <v>117.24</v>
      </c>
      <c r="C272" s="13">
        <v>7647</v>
      </c>
      <c r="D272" s="13">
        <f t="shared" si="46"/>
        <v>896534</v>
      </c>
      <c r="E272" s="13">
        <v>111.19</v>
      </c>
      <c r="F272" s="13">
        <v>7487</v>
      </c>
      <c r="G272" s="13">
        <f t="shared" si="47"/>
        <v>832480</v>
      </c>
      <c r="H272" s="13">
        <v>111.19</v>
      </c>
      <c r="I272" s="13">
        <v>7487</v>
      </c>
      <c r="J272" s="13">
        <f t="shared" si="48"/>
        <v>832480</v>
      </c>
      <c r="K272" s="13">
        <v>117.24</v>
      </c>
      <c r="L272" s="13">
        <v>7727</v>
      </c>
      <c r="M272" s="13">
        <f t="shared" si="49"/>
        <v>905913</v>
      </c>
    </row>
    <row r="273" s="2" customFormat="1" ht="21" spans="1:13">
      <c r="A273" s="12" t="s">
        <v>52</v>
      </c>
      <c r="B273" s="13">
        <v>117.24</v>
      </c>
      <c r="C273" s="13">
        <v>7607</v>
      </c>
      <c r="D273" s="13">
        <f t="shared" si="46"/>
        <v>891845</v>
      </c>
      <c r="E273" s="13">
        <v>111.19</v>
      </c>
      <c r="F273" s="13">
        <v>7447</v>
      </c>
      <c r="G273" s="13">
        <f t="shared" si="47"/>
        <v>828032</v>
      </c>
      <c r="H273" s="13">
        <v>111.19</v>
      </c>
      <c r="I273" s="13">
        <v>7447</v>
      </c>
      <c r="J273" s="13">
        <f t="shared" si="48"/>
        <v>828032</v>
      </c>
      <c r="K273" s="13">
        <v>117.24</v>
      </c>
      <c r="L273" s="13">
        <v>7687</v>
      </c>
      <c r="M273" s="13">
        <f t="shared" si="49"/>
        <v>901224</v>
      </c>
    </row>
    <row r="274" s="2" customFormat="1" ht="21" spans="1:13">
      <c r="A274" s="12" t="s">
        <v>53</v>
      </c>
      <c r="B274" s="13">
        <v>117.24</v>
      </c>
      <c r="C274" s="13">
        <v>7567</v>
      </c>
      <c r="D274" s="13">
        <f t="shared" si="46"/>
        <v>887155</v>
      </c>
      <c r="E274" s="13">
        <v>111.19</v>
      </c>
      <c r="F274" s="13">
        <v>7407</v>
      </c>
      <c r="G274" s="13">
        <f t="shared" si="47"/>
        <v>823584</v>
      </c>
      <c r="H274" s="13">
        <v>111.19</v>
      </c>
      <c r="I274" s="13">
        <v>7407</v>
      </c>
      <c r="J274" s="13">
        <f t="shared" si="48"/>
        <v>823584</v>
      </c>
      <c r="K274" s="13">
        <v>117.24</v>
      </c>
      <c r="L274" s="13">
        <v>7647</v>
      </c>
      <c r="M274" s="13">
        <f t="shared" si="49"/>
        <v>896534</v>
      </c>
    </row>
    <row r="275" s="2" customFormat="1" ht="21" spans="1:13">
      <c r="A275" s="12" t="s">
        <v>54</v>
      </c>
      <c r="B275" s="13">
        <v>117.24</v>
      </c>
      <c r="C275" s="13">
        <v>7527</v>
      </c>
      <c r="D275" s="13">
        <f t="shared" si="46"/>
        <v>882465</v>
      </c>
      <c r="E275" s="13">
        <v>111.19</v>
      </c>
      <c r="F275" s="13">
        <v>7367</v>
      </c>
      <c r="G275" s="13">
        <f t="shared" si="47"/>
        <v>819137</v>
      </c>
      <c r="H275" s="13">
        <v>111.19</v>
      </c>
      <c r="I275" s="13">
        <v>7367</v>
      </c>
      <c r="J275" s="13">
        <f t="shared" si="48"/>
        <v>819137</v>
      </c>
      <c r="K275" s="13">
        <v>117.24</v>
      </c>
      <c r="L275" s="13">
        <v>7607</v>
      </c>
      <c r="M275" s="13">
        <f t="shared" si="49"/>
        <v>891845</v>
      </c>
    </row>
    <row r="276" s="2" customFormat="1" ht="21" spans="1:13">
      <c r="A276" s="12" t="s">
        <v>55</v>
      </c>
      <c r="B276" s="13">
        <v>117.24</v>
      </c>
      <c r="C276" s="13">
        <v>7487</v>
      </c>
      <c r="D276" s="13">
        <f t="shared" si="46"/>
        <v>877776</v>
      </c>
      <c r="E276" s="13">
        <v>111.19</v>
      </c>
      <c r="F276" s="13">
        <v>7327</v>
      </c>
      <c r="G276" s="13">
        <f t="shared" si="47"/>
        <v>814689</v>
      </c>
      <c r="H276" s="13">
        <v>111.19</v>
      </c>
      <c r="I276" s="13">
        <v>7327</v>
      </c>
      <c r="J276" s="13">
        <f t="shared" si="48"/>
        <v>814689</v>
      </c>
      <c r="K276" s="13">
        <v>117.24</v>
      </c>
      <c r="L276" s="13">
        <v>7567</v>
      </c>
      <c r="M276" s="13">
        <f t="shared" si="49"/>
        <v>887155</v>
      </c>
    </row>
    <row r="277" s="2" customFormat="1" ht="21" spans="1:13">
      <c r="A277" s="12" t="s">
        <v>56</v>
      </c>
      <c r="B277" s="13">
        <v>117.24</v>
      </c>
      <c r="C277" s="13">
        <v>7447</v>
      </c>
      <c r="D277" s="13">
        <f t="shared" si="46"/>
        <v>873086</v>
      </c>
      <c r="E277" s="13">
        <v>111.19</v>
      </c>
      <c r="F277" s="13">
        <v>7287</v>
      </c>
      <c r="G277" s="13">
        <f t="shared" si="47"/>
        <v>810242</v>
      </c>
      <c r="H277" s="13">
        <v>111.19</v>
      </c>
      <c r="I277" s="13">
        <v>7287</v>
      </c>
      <c r="J277" s="13">
        <f t="shared" si="48"/>
        <v>810242</v>
      </c>
      <c r="K277" s="13">
        <v>117.24</v>
      </c>
      <c r="L277" s="13">
        <v>7527</v>
      </c>
      <c r="M277" s="13">
        <f t="shared" si="49"/>
        <v>882465</v>
      </c>
    </row>
    <row r="278" s="2" customFormat="1" ht="21" spans="1:13">
      <c r="A278" s="12" t="s">
        <v>57</v>
      </c>
      <c r="B278" s="13">
        <v>117.24</v>
      </c>
      <c r="C278" s="13">
        <v>7407</v>
      </c>
      <c r="D278" s="13">
        <f t="shared" si="46"/>
        <v>868397</v>
      </c>
      <c r="E278" s="13">
        <v>111.19</v>
      </c>
      <c r="F278" s="13">
        <v>7247</v>
      </c>
      <c r="G278" s="13">
        <f t="shared" si="47"/>
        <v>805794</v>
      </c>
      <c r="H278" s="13">
        <v>111.19</v>
      </c>
      <c r="I278" s="13">
        <v>7247</v>
      </c>
      <c r="J278" s="13">
        <f t="shared" si="48"/>
        <v>805794</v>
      </c>
      <c r="K278" s="13">
        <v>117.24</v>
      </c>
      <c r="L278" s="13">
        <v>7487</v>
      </c>
      <c r="M278" s="13">
        <f t="shared" si="49"/>
        <v>877776</v>
      </c>
    </row>
    <row r="279" s="2" customFormat="1" ht="21" spans="1:13">
      <c r="A279" s="12" t="s">
        <v>10</v>
      </c>
      <c r="B279" s="13">
        <v>117.24</v>
      </c>
      <c r="C279" s="13">
        <v>7367</v>
      </c>
      <c r="D279" s="13">
        <f t="shared" si="46"/>
        <v>863707</v>
      </c>
      <c r="E279" s="13">
        <v>111.19</v>
      </c>
      <c r="F279" s="13">
        <v>7207</v>
      </c>
      <c r="G279" s="13">
        <f t="shared" si="47"/>
        <v>801346</v>
      </c>
      <c r="H279" s="13">
        <v>111.19</v>
      </c>
      <c r="I279" s="13">
        <v>7207</v>
      </c>
      <c r="J279" s="13">
        <f t="shared" si="48"/>
        <v>801346</v>
      </c>
      <c r="K279" s="13">
        <v>117.24</v>
      </c>
      <c r="L279" s="13">
        <v>7447</v>
      </c>
      <c r="M279" s="13">
        <f t="shared" si="49"/>
        <v>873086</v>
      </c>
    </row>
    <row r="280" s="2" customFormat="1" ht="21" spans="1:13">
      <c r="A280" s="12" t="s">
        <v>11</v>
      </c>
      <c r="B280" s="13">
        <v>117.24</v>
      </c>
      <c r="C280" s="13">
        <v>7367</v>
      </c>
      <c r="D280" s="13">
        <f t="shared" si="46"/>
        <v>863707</v>
      </c>
      <c r="E280" s="13">
        <v>111.19</v>
      </c>
      <c r="F280" s="13">
        <v>7207</v>
      </c>
      <c r="G280" s="13">
        <f t="shared" si="47"/>
        <v>801346</v>
      </c>
      <c r="H280" s="13">
        <v>111.19</v>
      </c>
      <c r="I280" s="13">
        <v>7207</v>
      </c>
      <c r="J280" s="13">
        <f t="shared" si="48"/>
        <v>801346</v>
      </c>
      <c r="K280" s="13">
        <v>117.24</v>
      </c>
      <c r="L280" s="13">
        <v>7447</v>
      </c>
      <c r="M280" s="13">
        <f t="shared" si="49"/>
        <v>873086</v>
      </c>
    </row>
    <row r="281" s="2" customFormat="1" ht="21" spans="1:13">
      <c r="A281" s="12" t="s">
        <v>12</v>
      </c>
      <c r="B281" s="13">
        <v>117.24</v>
      </c>
      <c r="C281" s="13">
        <v>7327</v>
      </c>
      <c r="D281" s="13">
        <f t="shared" si="46"/>
        <v>859017</v>
      </c>
      <c r="E281" s="13">
        <v>111.19</v>
      </c>
      <c r="F281" s="13">
        <v>7167</v>
      </c>
      <c r="G281" s="13">
        <f t="shared" si="47"/>
        <v>796899</v>
      </c>
      <c r="H281" s="13">
        <v>111.19</v>
      </c>
      <c r="I281" s="13">
        <v>7167</v>
      </c>
      <c r="J281" s="13">
        <f t="shared" si="48"/>
        <v>796899</v>
      </c>
      <c r="K281" s="13">
        <v>117.24</v>
      </c>
      <c r="L281" s="13">
        <v>7407</v>
      </c>
      <c r="M281" s="13">
        <f t="shared" si="49"/>
        <v>868397</v>
      </c>
    </row>
    <row r="282" s="2" customFormat="1" ht="21" spans="1:13">
      <c r="A282" s="12" t="s">
        <v>13</v>
      </c>
      <c r="B282" s="13">
        <v>117.24</v>
      </c>
      <c r="C282" s="13">
        <v>7287</v>
      </c>
      <c r="D282" s="13">
        <f t="shared" si="46"/>
        <v>854328</v>
      </c>
      <c r="E282" s="13">
        <v>111.19</v>
      </c>
      <c r="F282" s="13">
        <v>7127</v>
      </c>
      <c r="G282" s="13">
        <f t="shared" si="47"/>
        <v>792451</v>
      </c>
      <c r="H282" s="13">
        <v>111.19</v>
      </c>
      <c r="I282" s="13">
        <v>7127</v>
      </c>
      <c r="J282" s="13">
        <f t="shared" si="48"/>
        <v>792451</v>
      </c>
      <c r="K282" s="13">
        <v>117.24</v>
      </c>
      <c r="L282" s="13">
        <v>7367</v>
      </c>
      <c r="M282" s="13">
        <f t="shared" si="49"/>
        <v>863707</v>
      </c>
    </row>
    <row r="283" s="2" customFormat="1" ht="21" spans="1:13">
      <c r="A283" s="12" t="s">
        <v>14</v>
      </c>
      <c r="B283" s="13">
        <v>117.24</v>
      </c>
      <c r="C283" s="13">
        <v>7247</v>
      </c>
      <c r="D283" s="13">
        <f t="shared" si="46"/>
        <v>849638</v>
      </c>
      <c r="E283" s="13">
        <v>111.19</v>
      </c>
      <c r="F283" s="13">
        <v>7087</v>
      </c>
      <c r="G283" s="13">
        <f t="shared" si="47"/>
        <v>788004</v>
      </c>
      <c r="H283" s="13">
        <v>111.19</v>
      </c>
      <c r="I283" s="13">
        <v>7087</v>
      </c>
      <c r="J283" s="13">
        <f t="shared" si="48"/>
        <v>788004</v>
      </c>
      <c r="K283" s="13">
        <v>117.24</v>
      </c>
      <c r="L283" s="13">
        <v>7327</v>
      </c>
      <c r="M283" s="13">
        <f t="shared" si="49"/>
        <v>859017</v>
      </c>
    </row>
    <row r="284" s="2" customFormat="1" ht="21" spans="1:13">
      <c r="A284" s="12" t="s">
        <v>15</v>
      </c>
      <c r="B284" s="13">
        <v>117.24</v>
      </c>
      <c r="C284" s="13">
        <v>7247</v>
      </c>
      <c r="D284" s="13">
        <f t="shared" si="46"/>
        <v>849638</v>
      </c>
      <c r="E284" s="13">
        <v>111.19</v>
      </c>
      <c r="F284" s="13">
        <v>7087</v>
      </c>
      <c r="G284" s="13">
        <f t="shared" si="47"/>
        <v>788004</v>
      </c>
      <c r="H284" s="13">
        <v>111.19</v>
      </c>
      <c r="I284" s="13">
        <v>7087</v>
      </c>
      <c r="J284" s="13">
        <f t="shared" si="48"/>
        <v>788004</v>
      </c>
      <c r="K284" s="13">
        <v>117.24</v>
      </c>
      <c r="L284" s="13">
        <v>7327</v>
      </c>
      <c r="M284" s="13">
        <f t="shared" si="49"/>
        <v>859017</v>
      </c>
    </row>
    <row r="285" s="2" customFormat="1" ht="21" spans="1:13">
      <c r="A285" s="12" t="s">
        <v>16</v>
      </c>
      <c r="B285" s="13">
        <v>117.24</v>
      </c>
      <c r="C285" s="13">
        <v>7207</v>
      </c>
      <c r="D285" s="13">
        <f t="shared" si="46"/>
        <v>844949</v>
      </c>
      <c r="E285" s="13">
        <v>111.19</v>
      </c>
      <c r="F285" s="13">
        <v>7047</v>
      </c>
      <c r="G285" s="13">
        <f t="shared" si="47"/>
        <v>783556</v>
      </c>
      <c r="H285" s="13">
        <v>111.19</v>
      </c>
      <c r="I285" s="13">
        <v>7047</v>
      </c>
      <c r="J285" s="13">
        <f t="shared" si="48"/>
        <v>783556</v>
      </c>
      <c r="K285" s="13">
        <v>117.24</v>
      </c>
      <c r="L285" s="13">
        <v>7287</v>
      </c>
      <c r="M285" s="13">
        <f t="shared" si="49"/>
        <v>854328</v>
      </c>
    </row>
    <row r="286" s="2" customFormat="1" ht="21" spans="1:13">
      <c r="A286" s="12" t="s">
        <v>17</v>
      </c>
      <c r="B286" s="13">
        <v>117.24</v>
      </c>
      <c r="C286" s="13">
        <v>7167</v>
      </c>
      <c r="D286" s="13">
        <f t="shared" si="46"/>
        <v>840259</v>
      </c>
      <c r="E286" s="13">
        <v>111.19</v>
      </c>
      <c r="F286" s="13">
        <v>7007</v>
      </c>
      <c r="G286" s="13">
        <f t="shared" si="47"/>
        <v>779108</v>
      </c>
      <c r="H286" s="13">
        <v>111.19</v>
      </c>
      <c r="I286" s="13">
        <v>7007</v>
      </c>
      <c r="J286" s="13">
        <f t="shared" si="48"/>
        <v>779108</v>
      </c>
      <c r="K286" s="13">
        <v>117.24</v>
      </c>
      <c r="L286" s="13">
        <v>7247</v>
      </c>
      <c r="M286" s="13">
        <f t="shared" si="49"/>
        <v>849638</v>
      </c>
    </row>
    <row r="287" s="2" customFormat="1" ht="21" spans="1:13">
      <c r="A287" s="12" t="s">
        <v>18</v>
      </c>
      <c r="B287" s="13">
        <v>117.24</v>
      </c>
      <c r="C287" s="13">
        <v>7127</v>
      </c>
      <c r="D287" s="13">
        <f t="shared" si="46"/>
        <v>835569</v>
      </c>
      <c r="E287" s="13">
        <v>111.19</v>
      </c>
      <c r="F287" s="13">
        <v>6967</v>
      </c>
      <c r="G287" s="13">
        <f t="shared" si="47"/>
        <v>774661</v>
      </c>
      <c r="H287" s="13">
        <v>111.19</v>
      </c>
      <c r="I287" s="13">
        <v>6967</v>
      </c>
      <c r="J287" s="13">
        <f t="shared" si="48"/>
        <v>774661</v>
      </c>
      <c r="K287" s="13">
        <v>117.24</v>
      </c>
      <c r="L287" s="13">
        <v>7207</v>
      </c>
      <c r="M287" s="13">
        <f t="shared" si="49"/>
        <v>844949</v>
      </c>
    </row>
    <row r="288" s="2" customFormat="1" ht="21" spans="1:13">
      <c r="A288" s="12" t="s">
        <v>19</v>
      </c>
      <c r="B288" s="13">
        <v>117.24</v>
      </c>
      <c r="C288" s="13">
        <v>7087</v>
      </c>
      <c r="D288" s="13">
        <f t="shared" si="46"/>
        <v>830880</v>
      </c>
      <c r="E288" s="13">
        <v>111.19</v>
      </c>
      <c r="F288" s="13">
        <v>6927</v>
      </c>
      <c r="G288" s="13">
        <f t="shared" si="47"/>
        <v>770213</v>
      </c>
      <c r="H288" s="13">
        <v>111.19</v>
      </c>
      <c r="I288" s="13">
        <v>6927</v>
      </c>
      <c r="J288" s="13">
        <f t="shared" si="48"/>
        <v>770213</v>
      </c>
      <c r="K288" s="13">
        <v>117.24</v>
      </c>
      <c r="L288" s="13">
        <v>7167</v>
      </c>
      <c r="M288" s="13">
        <f t="shared" si="49"/>
        <v>840259</v>
      </c>
    </row>
    <row r="289" s="2" customFormat="1" ht="21" spans="1:13">
      <c r="A289" s="12" t="s">
        <v>20</v>
      </c>
      <c r="B289" s="13">
        <v>117.24</v>
      </c>
      <c r="C289" s="13">
        <v>7047</v>
      </c>
      <c r="D289" s="13">
        <f t="shared" si="46"/>
        <v>826190</v>
      </c>
      <c r="E289" s="13">
        <v>111.19</v>
      </c>
      <c r="F289" s="13">
        <v>6887</v>
      </c>
      <c r="G289" s="13">
        <f t="shared" si="47"/>
        <v>765766</v>
      </c>
      <c r="H289" s="13">
        <v>111.19</v>
      </c>
      <c r="I289" s="13">
        <v>6887</v>
      </c>
      <c r="J289" s="13">
        <f t="shared" si="48"/>
        <v>765766</v>
      </c>
      <c r="K289" s="13">
        <v>117.24</v>
      </c>
      <c r="L289" s="13">
        <v>7127</v>
      </c>
      <c r="M289" s="13">
        <f t="shared" si="49"/>
        <v>835569</v>
      </c>
    </row>
    <row r="290" s="2" customFormat="1" ht="21" spans="1:13">
      <c r="A290" s="12" t="s">
        <v>21</v>
      </c>
      <c r="B290" s="13">
        <v>117.24</v>
      </c>
      <c r="C290" s="13">
        <v>7047</v>
      </c>
      <c r="D290" s="13">
        <f t="shared" si="46"/>
        <v>826190</v>
      </c>
      <c r="E290" s="13">
        <v>111.19</v>
      </c>
      <c r="F290" s="13">
        <v>6887</v>
      </c>
      <c r="G290" s="13">
        <f t="shared" si="47"/>
        <v>765766</v>
      </c>
      <c r="H290" s="13">
        <v>111.19</v>
      </c>
      <c r="I290" s="13">
        <v>6887</v>
      </c>
      <c r="J290" s="13">
        <f t="shared" si="48"/>
        <v>765766</v>
      </c>
      <c r="K290" s="13">
        <v>117.24</v>
      </c>
      <c r="L290" s="13">
        <v>7127</v>
      </c>
      <c r="M290" s="13">
        <f t="shared" si="49"/>
        <v>835569</v>
      </c>
    </row>
    <row r="291" s="2" customFormat="1" ht="21" spans="1:13">
      <c r="A291" s="12" t="s">
        <v>22</v>
      </c>
      <c r="B291" s="13">
        <v>117.24</v>
      </c>
      <c r="C291" s="13">
        <v>6967</v>
      </c>
      <c r="D291" s="13">
        <f t="shared" si="46"/>
        <v>816811</v>
      </c>
      <c r="E291" s="13">
        <v>111.19</v>
      </c>
      <c r="F291" s="13">
        <v>6807</v>
      </c>
      <c r="G291" s="13">
        <f t="shared" si="47"/>
        <v>756870</v>
      </c>
      <c r="H291" s="13">
        <v>111.19</v>
      </c>
      <c r="I291" s="13">
        <v>6807</v>
      </c>
      <c r="J291" s="13">
        <f t="shared" si="48"/>
        <v>756870</v>
      </c>
      <c r="K291" s="13">
        <v>117.24</v>
      </c>
      <c r="L291" s="13">
        <v>7047</v>
      </c>
      <c r="M291" s="13">
        <f t="shared" si="49"/>
        <v>826190</v>
      </c>
    </row>
    <row r="292" s="2" customFormat="1" ht="21" spans="1:13">
      <c r="A292" s="12" t="s">
        <v>23</v>
      </c>
      <c r="B292" s="13">
        <v>117.24</v>
      </c>
      <c r="C292" s="13">
        <v>6887</v>
      </c>
      <c r="D292" s="13">
        <f t="shared" si="46"/>
        <v>807432</v>
      </c>
      <c r="E292" s="13">
        <v>111.19</v>
      </c>
      <c r="F292" s="13">
        <v>6727</v>
      </c>
      <c r="G292" s="13">
        <f t="shared" si="47"/>
        <v>747975</v>
      </c>
      <c r="H292" s="13">
        <v>111.19</v>
      </c>
      <c r="I292" s="13">
        <v>6727</v>
      </c>
      <c r="J292" s="13">
        <f t="shared" si="48"/>
        <v>747975</v>
      </c>
      <c r="K292" s="13">
        <v>117.24</v>
      </c>
      <c r="L292" s="13">
        <v>6967</v>
      </c>
      <c r="M292" s="13">
        <f t="shared" si="49"/>
        <v>816811</v>
      </c>
    </row>
    <row r="293" s="2" customFormat="1" ht="21" spans="1:13">
      <c r="A293" s="12" t="s">
        <v>24</v>
      </c>
      <c r="B293" s="13">
        <v>117.24</v>
      </c>
      <c r="C293" s="13">
        <v>6807</v>
      </c>
      <c r="D293" s="13">
        <f t="shared" si="46"/>
        <v>798053</v>
      </c>
      <c r="E293" s="13">
        <v>111.19</v>
      </c>
      <c r="F293" s="13">
        <v>6647</v>
      </c>
      <c r="G293" s="13">
        <f t="shared" si="47"/>
        <v>739080</v>
      </c>
      <c r="H293" s="13">
        <v>111.19</v>
      </c>
      <c r="I293" s="13">
        <v>6647</v>
      </c>
      <c r="J293" s="13">
        <f t="shared" si="48"/>
        <v>739080</v>
      </c>
      <c r="K293" s="13">
        <v>117.24</v>
      </c>
      <c r="L293" s="13">
        <v>6887</v>
      </c>
      <c r="M293" s="13">
        <f t="shared" si="49"/>
        <v>807432</v>
      </c>
    </row>
    <row r="294" s="2" customFormat="1" ht="21" spans="1:13">
      <c r="A294" s="12" t="s">
        <v>25</v>
      </c>
      <c r="B294" s="13">
        <v>117.24</v>
      </c>
      <c r="C294" s="13">
        <v>6807</v>
      </c>
      <c r="D294" s="13">
        <f t="shared" si="46"/>
        <v>798053</v>
      </c>
      <c r="E294" s="13">
        <v>111.19</v>
      </c>
      <c r="F294" s="13">
        <v>6647</v>
      </c>
      <c r="G294" s="13">
        <f t="shared" si="47"/>
        <v>739080</v>
      </c>
      <c r="H294" s="13">
        <v>111.19</v>
      </c>
      <c r="I294" s="13">
        <v>6647</v>
      </c>
      <c r="J294" s="13">
        <f t="shared" si="48"/>
        <v>739080</v>
      </c>
      <c r="K294" s="13">
        <v>117.24</v>
      </c>
      <c r="L294" s="13">
        <v>6887</v>
      </c>
      <c r="M294" s="13">
        <f t="shared" si="49"/>
        <v>807432</v>
      </c>
    </row>
    <row r="295" s="2" customFormat="1" ht="21" spans="1:13">
      <c r="A295" s="12" t="s">
        <v>26</v>
      </c>
      <c r="B295" s="13">
        <v>117.24</v>
      </c>
      <c r="C295" s="13">
        <v>6727</v>
      </c>
      <c r="D295" s="13">
        <f t="shared" si="46"/>
        <v>788673</v>
      </c>
      <c r="E295" s="13">
        <v>111.19</v>
      </c>
      <c r="F295" s="13">
        <v>6567</v>
      </c>
      <c r="G295" s="13">
        <f t="shared" si="47"/>
        <v>730185</v>
      </c>
      <c r="H295" s="13">
        <v>111.19</v>
      </c>
      <c r="I295" s="13">
        <v>6567</v>
      </c>
      <c r="J295" s="13">
        <f t="shared" si="48"/>
        <v>730185</v>
      </c>
      <c r="K295" s="13">
        <v>117.24</v>
      </c>
      <c r="L295" s="13">
        <v>6807</v>
      </c>
      <c r="M295" s="13">
        <f t="shared" si="49"/>
        <v>798053</v>
      </c>
    </row>
    <row r="296" spans="2:13">
      <c r="B296" s="14">
        <f t="shared" ref="B296:M296" si="50">SUM(B270:B295)</f>
        <v>3048.24</v>
      </c>
      <c r="C296" s="14">
        <f t="shared" si="50"/>
        <v>187822</v>
      </c>
      <c r="D296" s="14">
        <f t="shared" si="50"/>
        <v>22020249</v>
      </c>
      <c r="E296" s="14">
        <f t="shared" si="50"/>
        <v>2890.94</v>
      </c>
      <c r="F296" s="14">
        <f t="shared" si="50"/>
        <v>183662</v>
      </c>
      <c r="G296" s="14">
        <f t="shared" si="50"/>
        <v>20421380</v>
      </c>
      <c r="H296" s="14">
        <f t="shared" si="50"/>
        <v>2890.94</v>
      </c>
      <c r="I296" s="14">
        <f t="shared" si="50"/>
        <v>183662</v>
      </c>
      <c r="J296" s="14">
        <f t="shared" si="50"/>
        <v>20421380</v>
      </c>
      <c r="K296" s="14">
        <f t="shared" si="50"/>
        <v>3048.24</v>
      </c>
      <c r="L296" s="14">
        <f t="shared" si="50"/>
        <v>189902</v>
      </c>
      <c r="M296" s="14">
        <f t="shared" si="50"/>
        <v>22264108</v>
      </c>
    </row>
    <row r="299" ht="27.95" customHeight="1" spans="1:2">
      <c r="A299" s="15" t="s">
        <v>60</v>
      </c>
      <c r="B299" s="16"/>
    </row>
    <row r="300" ht="27.95" customHeight="1" spans="1:2">
      <c r="A300" s="17" t="s">
        <v>29</v>
      </c>
      <c r="B300" s="18">
        <f>B296+E296+H296+K296</f>
        <v>11878.36</v>
      </c>
    </row>
    <row r="301" ht="27.95" customHeight="1" spans="1:2">
      <c r="A301" s="17" t="s">
        <v>30</v>
      </c>
      <c r="B301" s="18">
        <f>D296+G296+J296+M296</f>
        <v>85127117</v>
      </c>
    </row>
    <row r="302" ht="27.95" customHeight="1" spans="1:2">
      <c r="A302" s="17" t="s">
        <v>31</v>
      </c>
      <c r="B302" s="19">
        <f>B301/B300</f>
        <v>7166.57156375123</v>
      </c>
    </row>
    <row r="305" ht="45.5" spans="1:13">
      <c r="A305" s="20" t="s">
        <v>61</v>
      </c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</row>
    <row r="306" s="1" customFormat="1" ht="23" spans="1:13">
      <c r="A306" s="8"/>
      <c r="B306" s="9" t="s">
        <v>2</v>
      </c>
      <c r="C306" s="10"/>
      <c r="D306" s="11"/>
      <c r="E306" s="9" t="s">
        <v>3</v>
      </c>
      <c r="F306" s="10"/>
      <c r="G306" s="11"/>
      <c r="H306" s="9" t="s">
        <v>4</v>
      </c>
      <c r="I306" s="10"/>
      <c r="J306" s="11"/>
      <c r="K306" s="9" t="s">
        <v>5</v>
      </c>
      <c r="L306" s="10"/>
      <c r="M306" s="11"/>
    </row>
    <row r="307" s="1" customFormat="1" ht="23" spans="1:13">
      <c r="A307" s="8" t="s">
        <v>6</v>
      </c>
      <c r="B307" s="8" t="s">
        <v>7</v>
      </c>
      <c r="C307" s="8" t="s">
        <v>8</v>
      </c>
      <c r="D307" s="8" t="s">
        <v>9</v>
      </c>
      <c r="E307" s="8" t="s">
        <v>7</v>
      </c>
      <c r="F307" s="8" t="s">
        <v>8</v>
      </c>
      <c r="G307" s="8" t="s">
        <v>9</v>
      </c>
      <c r="H307" s="8" t="s">
        <v>7</v>
      </c>
      <c r="I307" s="8" t="s">
        <v>8</v>
      </c>
      <c r="J307" s="8" t="s">
        <v>9</v>
      </c>
      <c r="K307" s="8" t="s">
        <v>7</v>
      </c>
      <c r="L307" s="8" t="s">
        <v>8</v>
      </c>
      <c r="M307" s="8" t="s">
        <v>9</v>
      </c>
    </row>
    <row r="308" s="2" customFormat="1" ht="21" spans="1:13">
      <c r="A308" s="12" t="s">
        <v>49</v>
      </c>
      <c r="B308" s="13">
        <v>119.69</v>
      </c>
      <c r="C308" s="13">
        <v>6727</v>
      </c>
      <c r="D308" s="13">
        <f t="shared" ref="D308:D332" si="51">ROUND(C308*B308,0)</f>
        <v>805155</v>
      </c>
      <c r="E308" s="13">
        <v>104.72</v>
      </c>
      <c r="F308" s="13">
        <v>6567</v>
      </c>
      <c r="G308" s="13">
        <f t="shared" ref="G308:G332" si="52">ROUND(F308*E308,0)</f>
        <v>687696</v>
      </c>
      <c r="H308" s="13">
        <v>104.72</v>
      </c>
      <c r="I308" s="13">
        <v>6567</v>
      </c>
      <c r="J308" s="13">
        <f t="shared" ref="J308:J332" si="53">ROUND(I308*H308,0)</f>
        <v>687696</v>
      </c>
      <c r="K308" s="13">
        <v>119.69</v>
      </c>
      <c r="L308" s="13">
        <v>6887</v>
      </c>
      <c r="M308" s="13">
        <f t="shared" ref="M308:M332" si="54">ROUND(L308*K308,0)</f>
        <v>824305</v>
      </c>
    </row>
    <row r="309" s="2" customFormat="1" ht="21" spans="1:13">
      <c r="A309" s="12" t="s">
        <v>50</v>
      </c>
      <c r="B309" s="13">
        <v>119.69</v>
      </c>
      <c r="C309" s="13">
        <v>7687</v>
      </c>
      <c r="D309" s="13">
        <f t="shared" si="51"/>
        <v>920057</v>
      </c>
      <c r="E309" s="13">
        <v>104.72</v>
      </c>
      <c r="F309" s="13">
        <v>7527</v>
      </c>
      <c r="G309" s="13">
        <f t="shared" si="52"/>
        <v>788227</v>
      </c>
      <c r="H309" s="13">
        <v>104.72</v>
      </c>
      <c r="I309" s="13">
        <v>7527</v>
      </c>
      <c r="J309" s="13">
        <f t="shared" si="53"/>
        <v>788227</v>
      </c>
      <c r="K309" s="13">
        <v>119.69</v>
      </c>
      <c r="L309" s="13">
        <v>7847</v>
      </c>
      <c r="M309" s="13">
        <f t="shared" si="54"/>
        <v>939207</v>
      </c>
    </row>
    <row r="310" s="2" customFormat="1" ht="21" spans="1:13">
      <c r="A310" s="12" t="s">
        <v>51</v>
      </c>
      <c r="B310" s="13">
        <v>119.69</v>
      </c>
      <c r="C310" s="13">
        <v>7647</v>
      </c>
      <c r="D310" s="13">
        <f t="shared" si="51"/>
        <v>915269</v>
      </c>
      <c r="E310" s="13">
        <v>104.72</v>
      </c>
      <c r="F310" s="13">
        <v>7487</v>
      </c>
      <c r="G310" s="13">
        <f t="shared" si="52"/>
        <v>784039</v>
      </c>
      <c r="H310" s="13">
        <v>104.72</v>
      </c>
      <c r="I310" s="13">
        <v>7487</v>
      </c>
      <c r="J310" s="13">
        <f t="shared" si="53"/>
        <v>784039</v>
      </c>
      <c r="K310" s="13">
        <v>119.69</v>
      </c>
      <c r="L310" s="13">
        <v>7807</v>
      </c>
      <c r="M310" s="13">
        <f t="shared" si="54"/>
        <v>934420</v>
      </c>
    </row>
    <row r="311" s="2" customFormat="1" ht="21" spans="1:13">
      <c r="A311" s="12" t="s">
        <v>52</v>
      </c>
      <c r="B311" s="13">
        <v>119.69</v>
      </c>
      <c r="C311" s="13">
        <v>7607</v>
      </c>
      <c r="D311" s="13">
        <f t="shared" si="51"/>
        <v>910482</v>
      </c>
      <c r="E311" s="13">
        <v>104.72</v>
      </c>
      <c r="F311" s="13">
        <v>7447</v>
      </c>
      <c r="G311" s="13">
        <f t="shared" si="52"/>
        <v>779850</v>
      </c>
      <c r="H311" s="13">
        <v>104.72</v>
      </c>
      <c r="I311" s="13">
        <v>7447</v>
      </c>
      <c r="J311" s="13">
        <f t="shared" si="53"/>
        <v>779850</v>
      </c>
      <c r="K311" s="13">
        <v>119.69</v>
      </c>
      <c r="L311" s="13">
        <v>7767</v>
      </c>
      <c r="M311" s="13">
        <f t="shared" si="54"/>
        <v>929632</v>
      </c>
    </row>
    <row r="312" s="2" customFormat="1" ht="21" spans="1:13">
      <c r="A312" s="12" t="s">
        <v>53</v>
      </c>
      <c r="B312" s="13">
        <v>119.69</v>
      </c>
      <c r="C312" s="13">
        <v>7567</v>
      </c>
      <c r="D312" s="13">
        <f t="shared" si="51"/>
        <v>905694</v>
      </c>
      <c r="E312" s="13">
        <v>104.72</v>
      </c>
      <c r="F312" s="13">
        <v>7407</v>
      </c>
      <c r="G312" s="13">
        <f t="shared" si="52"/>
        <v>775661</v>
      </c>
      <c r="H312" s="13">
        <v>104.72</v>
      </c>
      <c r="I312" s="13">
        <v>7407</v>
      </c>
      <c r="J312" s="13">
        <f t="shared" si="53"/>
        <v>775661</v>
      </c>
      <c r="K312" s="13">
        <v>119.69</v>
      </c>
      <c r="L312" s="13">
        <v>7727</v>
      </c>
      <c r="M312" s="13">
        <f t="shared" si="54"/>
        <v>924845</v>
      </c>
    </row>
    <row r="313" s="2" customFormat="1" ht="21" spans="1:13">
      <c r="A313" s="12" t="s">
        <v>54</v>
      </c>
      <c r="B313" s="13">
        <v>119.69</v>
      </c>
      <c r="C313" s="13">
        <v>7527</v>
      </c>
      <c r="D313" s="13">
        <f t="shared" si="51"/>
        <v>900907</v>
      </c>
      <c r="E313" s="13">
        <v>104.72</v>
      </c>
      <c r="F313" s="13">
        <v>7367</v>
      </c>
      <c r="G313" s="13">
        <f t="shared" si="52"/>
        <v>771472</v>
      </c>
      <c r="H313" s="13">
        <v>104.72</v>
      </c>
      <c r="I313" s="13">
        <v>7367</v>
      </c>
      <c r="J313" s="13">
        <f t="shared" si="53"/>
        <v>771472</v>
      </c>
      <c r="K313" s="13">
        <v>119.69</v>
      </c>
      <c r="L313" s="13">
        <v>7687</v>
      </c>
      <c r="M313" s="13">
        <f t="shared" si="54"/>
        <v>920057</v>
      </c>
    </row>
    <row r="314" s="2" customFormat="1" ht="21" spans="1:13">
      <c r="A314" s="12" t="s">
        <v>55</v>
      </c>
      <c r="B314" s="13">
        <v>119.69</v>
      </c>
      <c r="C314" s="13">
        <v>7487</v>
      </c>
      <c r="D314" s="13">
        <f t="shared" si="51"/>
        <v>896119</v>
      </c>
      <c r="E314" s="13">
        <v>104.72</v>
      </c>
      <c r="F314" s="13">
        <v>7327</v>
      </c>
      <c r="G314" s="13">
        <f t="shared" si="52"/>
        <v>767283</v>
      </c>
      <c r="H314" s="13">
        <v>104.72</v>
      </c>
      <c r="I314" s="13">
        <v>7327</v>
      </c>
      <c r="J314" s="13">
        <f t="shared" si="53"/>
        <v>767283</v>
      </c>
      <c r="K314" s="13">
        <v>119.69</v>
      </c>
      <c r="L314" s="13">
        <v>7647</v>
      </c>
      <c r="M314" s="13">
        <f t="shared" si="54"/>
        <v>915269</v>
      </c>
    </row>
    <row r="315" s="2" customFormat="1" ht="21" spans="1:13">
      <c r="A315" s="12" t="s">
        <v>56</v>
      </c>
      <c r="B315" s="13">
        <v>119.69</v>
      </c>
      <c r="C315" s="13">
        <v>7447</v>
      </c>
      <c r="D315" s="13">
        <f t="shared" si="51"/>
        <v>891331</v>
      </c>
      <c r="E315" s="13">
        <v>104.72</v>
      </c>
      <c r="F315" s="13">
        <v>7287</v>
      </c>
      <c r="G315" s="13">
        <f t="shared" si="52"/>
        <v>763095</v>
      </c>
      <c r="H315" s="13">
        <v>104.72</v>
      </c>
      <c r="I315" s="13">
        <v>7287</v>
      </c>
      <c r="J315" s="13">
        <f t="shared" si="53"/>
        <v>763095</v>
      </c>
      <c r="K315" s="13">
        <v>119.69</v>
      </c>
      <c r="L315" s="13">
        <v>7607</v>
      </c>
      <c r="M315" s="13">
        <f t="shared" si="54"/>
        <v>910482</v>
      </c>
    </row>
    <row r="316" s="2" customFormat="1" ht="21" spans="1:13">
      <c r="A316" s="12" t="s">
        <v>57</v>
      </c>
      <c r="B316" s="13">
        <v>119.69</v>
      </c>
      <c r="C316" s="13">
        <v>7407</v>
      </c>
      <c r="D316" s="13">
        <f t="shared" si="51"/>
        <v>886544</v>
      </c>
      <c r="E316" s="13">
        <v>104.72</v>
      </c>
      <c r="F316" s="13">
        <v>7247</v>
      </c>
      <c r="G316" s="13">
        <f t="shared" si="52"/>
        <v>758906</v>
      </c>
      <c r="H316" s="13">
        <v>104.72</v>
      </c>
      <c r="I316" s="13">
        <v>7247</v>
      </c>
      <c r="J316" s="13">
        <f t="shared" si="53"/>
        <v>758906</v>
      </c>
      <c r="K316" s="13">
        <v>119.69</v>
      </c>
      <c r="L316" s="13">
        <v>7567</v>
      </c>
      <c r="M316" s="13">
        <f t="shared" si="54"/>
        <v>905694</v>
      </c>
    </row>
    <row r="317" s="2" customFormat="1" ht="21" spans="1:13">
      <c r="A317" s="12" t="s">
        <v>10</v>
      </c>
      <c r="B317" s="13">
        <v>119.69</v>
      </c>
      <c r="C317" s="13">
        <v>7367</v>
      </c>
      <c r="D317" s="13">
        <f t="shared" si="51"/>
        <v>881756</v>
      </c>
      <c r="E317" s="13">
        <v>104.72</v>
      </c>
      <c r="F317" s="13">
        <v>7207</v>
      </c>
      <c r="G317" s="13">
        <f t="shared" si="52"/>
        <v>754717</v>
      </c>
      <c r="H317" s="13">
        <v>104.72</v>
      </c>
      <c r="I317" s="13">
        <v>7207</v>
      </c>
      <c r="J317" s="13">
        <f t="shared" si="53"/>
        <v>754717</v>
      </c>
      <c r="K317" s="13">
        <v>119.69</v>
      </c>
      <c r="L317" s="13">
        <v>7527</v>
      </c>
      <c r="M317" s="13">
        <f t="shared" si="54"/>
        <v>900907</v>
      </c>
    </row>
    <row r="318" s="2" customFormat="1" ht="21" spans="1:13">
      <c r="A318" s="12" t="s">
        <v>11</v>
      </c>
      <c r="B318" s="13">
        <v>119.69</v>
      </c>
      <c r="C318" s="13">
        <v>7367</v>
      </c>
      <c r="D318" s="13">
        <f t="shared" si="51"/>
        <v>881756</v>
      </c>
      <c r="E318" s="13">
        <v>104.72</v>
      </c>
      <c r="F318" s="13">
        <v>7207</v>
      </c>
      <c r="G318" s="13">
        <f t="shared" si="52"/>
        <v>754717</v>
      </c>
      <c r="H318" s="13">
        <v>104.72</v>
      </c>
      <c r="I318" s="13">
        <v>7207</v>
      </c>
      <c r="J318" s="13">
        <f t="shared" si="53"/>
        <v>754717</v>
      </c>
      <c r="K318" s="13">
        <v>119.69</v>
      </c>
      <c r="L318" s="13">
        <v>7527</v>
      </c>
      <c r="M318" s="13">
        <f t="shared" si="54"/>
        <v>900907</v>
      </c>
    </row>
    <row r="319" s="2" customFormat="1" ht="21" spans="1:13">
      <c r="A319" s="12" t="s">
        <v>12</v>
      </c>
      <c r="B319" s="13">
        <v>119.69</v>
      </c>
      <c r="C319" s="13">
        <v>7327</v>
      </c>
      <c r="D319" s="13">
        <f t="shared" si="51"/>
        <v>876969</v>
      </c>
      <c r="E319" s="13">
        <v>104.72</v>
      </c>
      <c r="F319" s="13">
        <v>7167</v>
      </c>
      <c r="G319" s="13">
        <f t="shared" si="52"/>
        <v>750528</v>
      </c>
      <c r="H319" s="13">
        <v>104.72</v>
      </c>
      <c r="I319" s="13">
        <v>7167</v>
      </c>
      <c r="J319" s="13">
        <f t="shared" si="53"/>
        <v>750528</v>
      </c>
      <c r="K319" s="13">
        <v>119.69</v>
      </c>
      <c r="L319" s="13">
        <v>7487</v>
      </c>
      <c r="M319" s="13">
        <f t="shared" si="54"/>
        <v>896119</v>
      </c>
    </row>
    <row r="320" s="2" customFormat="1" ht="21" spans="1:13">
      <c r="A320" s="12" t="s">
        <v>13</v>
      </c>
      <c r="B320" s="13">
        <v>119.69</v>
      </c>
      <c r="C320" s="13">
        <v>7287</v>
      </c>
      <c r="D320" s="13">
        <f t="shared" si="51"/>
        <v>872181</v>
      </c>
      <c r="E320" s="13">
        <v>104.72</v>
      </c>
      <c r="F320" s="13">
        <v>7127</v>
      </c>
      <c r="G320" s="13">
        <f t="shared" si="52"/>
        <v>746339</v>
      </c>
      <c r="H320" s="13">
        <v>104.72</v>
      </c>
      <c r="I320" s="13">
        <v>7127</v>
      </c>
      <c r="J320" s="13">
        <f t="shared" si="53"/>
        <v>746339</v>
      </c>
      <c r="K320" s="13">
        <v>119.69</v>
      </c>
      <c r="L320" s="13">
        <v>7447</v>
      </c>
      <c r="M320" s="13">
        <f t="shared" si="54"/>
        <v>891331</v>
      </c>
    </row>
    <row r="321" s="2" customFormat="1" ht="21" spans="1:13">
      <c r="A321" s="12" t="s">
        <v>14</v>
      </c>
      <c r="B321" s="13">
        <v>119.69</v>
      </c>
      <c r="C321" s="13">
        <v>7247</v>
      </c>
      <c r="D321" s="13">
        <f t="shared" si="51"/>
        <v>867393</v>
      </c>
      <c r="E321" s="13">
        <v>104.72</v>
      </c>
      <c r="F321" s="13">
        <v>7087</v>
      </c>
      <c r="G321" s="13">
        <f t="shared" si="52"/>
        <v>742151</v>
      </c>
      <c r="H321" s="13">
        <v>104.72</v>
      </c>
      <c r="I321" s="13">
        <v>7087</v>
      </c>
      <c r="J321" s="13">
        <f t="shared" si="53"/>
        <v>742151</v>
      </c>
      <c r="K321" s="13">
        <v>119.69</v>
      </c>
      <c r="L321" s="13">
        <v>7407</v>
      </c>
      <c r="M321" s="13">
        <f t="shared" si="54"/>
        <v>886544</v>
      </c>
    </row>
    <row r="322" s="2" customFormat="1" ht="21" spans="1:13">
      <c r="A322" s="12" t="s">
        <v>15</v>
      </c>
      <c r="B322" s="13">
        <v>119.69</v>
      </c>
      <c r="C322" s="13">
        <v>7247</v>
      </c>
      <c r="D322" s="13">
        <f t="shared" si="51"/>
        <v>867393</v>
      </c>
      <c r="E322" s="13">
        <v>104.72</v>
      </c>
      <c r="F322" s="13">
        <v>7087</v>
      </c>
      <c r="G322" s="13">
        <f t="shared" si="52"/>
        <v>742151</v>
      </c>
      <c r="H322" s="13">
        <v>104.72</v>
      </c>
      <c r="I322" s="13">
        <v>7087</v>
      </c>
      <c r="J322" s="13">
        <f t="shared" si="53"/>
        <v>742151</v>
      </c>
      <c r="K322" s="13">
        <v>119.69</v>
      </c>
      <c r="L322" s="13">
        <v>7407</v>
      </c>
      <c r="M322" s="13">
        <f t="shared" si="54"/>
        <v>886544</v>
      </c>
    </row>
    <row r="323" s="2" customFormat="1" ht="21" spans="1:13">
      <c r="A323" s="12" t="s">
        <v>16</v>
      </c>
      <c r="B323" s="13">
        <v>119.69</v>
      </c>
      <c r="C323" s="13">
        <v>7207</v>
      </c>
      <c r="D323" s="13">
        <f t="shared" si="51"/>
        <v>862606</v>
      </c>
      <c r="E323" s="13">
        <v>104.72</v>
      </c>
      <c r="F323" s="13">
        <v>7047</v>
      </c>
      <c r="G323" s="13">
        <f t="shared" si="52"/>
        <v>737962</v>
      </c>
      <c r="H323" s="13">
        <v>104.72</v>
      </c>
      <c r="I323" s="13">
        <v>7047</v>
      </c>
      <c r="J323" s="13">
        <f t="shared" si="53"/>
        <v>737962</v>
      </c>
      <c r="K323" s="13">
        <v>119.69</v>
      </c>
      <c r="L323" s="13">
        <v>7367</v>
      </c>
      <c r="M323" s="13">
        <f t="shared" si="54"/>
        <v>881756</v>
      </c>
    </row>
    <row r="324" s="2" customFormat="1" ht="21" spans="1:13">
      <c r="A324" s="12" t="s">
        <v>17</v>
      </c>
      <c r="B324" s="13">
        <v>119.69</v>
      </c>
      <c r="C324" s="13">
        <v>7167</v>
      </c>
      <c r="D324" s="13">
        <f t="shared" si="51"/>
        <v>857818</v>
      </c>
      <c r="E324" s="13">
        <v>104.72</v>
      </c>
      <c r="F324" s="13">
        <v>7007</v>
      </c>
      <c r="G324" s="13">
        <f t="shared" si="52"/>
        <v>733773</v>
      </c>
      <c r="H324" s="13">
        <v>104.72</v>
      </c>
      <c r="I324" s="13">
        <v>7007</v>
      </c>
      <c r="J324" s="13">
        <f t="shared" si="53"/>
        <v>733773</v>
      </c>
      <c r="K324" s="13">
        <v>119.69</v>
      </c>
      <c r="L324" s="13">
        <v>7327</v>
      </c>
      <c r="M324" s="13">
        <f t="shared" si="54"/>
        <v>876969</v>
      </c>
    </row>
    <row r="325" s="2" customFormat="1" ht="21" spans="1:13">
      <c r="A325" s="12" t="s">
        <v>18</v>
      </c>
      <c r="B325" s="13">
        <v>119.69</v>
      </c>
      <c r="C325" s="13">
        <v>7127</v>
      </c>
      <c r="D325" s="13">
        <f t="shared" si="51"/>
        <v>853031</v>
      </c>
      <c r="E325" s="13">
        <v>104.72</v>
      </c>
      <c r="F325" s="13">
        <v>6967</v>
      </c>
      <c r="G325" s="13">
        <f t="shared" si="52"/>
        <v>729584</v>
      </c>
      <c r="H325" s="13">
        <v>104.72</v>
      </c>
      <c r="I325" s="13">
        <v>6967</v>
      </c>
      <c r="J325" s="13">
        <f t="shared" si="53"/>
        <v>729584</v>
      </c>
      <c r="K325" s="13">
        <v>119.69</v>
      </c>
      <c r="L325" s="13">
        <v>7287</v>
      </c>
      <c r="M325" s="13">
        <f t="shared" si="54"/>
        <v>872181</v>
      </c>
    </row>
    <row r="326" s="2" customFormat="1" ht="21" spans="1:13">
      <c r="A326" s="12" t="s">
        <v>19</v>
      </c>
      <c r="B326" s="13">
        <v>119.69</v>
      </c>
      <c r="C326" s="13">
        <v>7087</v>
      </c>
      <c r="D326" s="13">
        <f t="shared" si="51"/>
        <v>848243</v>
      </c>
      <c r="E326" s="13">
        <v>104.72</v>
      </c>
      <c r="F326" s="13">
        <v>6927</v>
      </c>
      <c r="G326" s="13">
        <f t="shared" si="52"/>
        <v>725395</v>
      </c>
      <c r="H326" s="13">
        <v>104.72</v>
      </c>
      <c r="I326" s="13">
        <v>6927</v>
      </c>
      <c r="J326" s="13">
        <f t="shared" si="53"/>
        <v>725395</v>
      </c>
      <c r="K326" s="13">
        <v>119.69</v>
      </c>
      <c r="L326" s="13">
        <v>7247</v>
      </c>
      <c r="M326" s="13">
        <f t="shared" si="54"/>
        <v>867393</v>
      </c>
    </row>
    <row r="327" s="2" customFormat="1" ht="21" spans="1:13">
      <c r="A327" s="12" t="s">
        <v>20</v>
      </c>
      <c r="B327" s="13">
        <v>119.69</v>
      </c>
      <c r="C327" s="13">
        <v>7047</v>
      </c>
      <c r="D327" s="13">
        <f t="shared" si="51"/>
        <v>843455</v>
      </c>
      <c r="E327" s="13">
        <v>104.72</v>
      </c>
      <c r="F327" s="13">
        <v>6887</v>
      </c>
      <c r="G327" s="13">
        <f t="shared" si="52"/>
        <v>721207</v>
      </c>
      <c r="H327" s="13">
        <v>104.72</v>
      </c>
      <c r="I327" s="13">
        <v>6887</v>
      </c>
      <c r="J327" s="13">
        <f t="shared" si="53"/>
        <v>721207</v>
      </c>
      <c r="K327" s="13">
        <v>119.69</v>
      </c>
      <c r="L327" s="13">
        <v>7207</v>
      </c>
      <c r="M327" s="13">
        <f t="shared" si="54"/>
        <v>862606</v>
      </c>
    </row>
    <row r="328" s="2" customFormat="1" ht="21" spans="1:13">
      <c r="A328" s="12" t="s">
        <v>21</v>
      </c>
      <c r="B328" s="13">
        <v>119.69</v>
      </c>
      <c r="C328" s="13">
        <v>7047</v>
      </c>
      <c r="D328" s="13">
        <f t="shared" si="51"/>
        <v>843455</v>
      </c>
      <c r="E328" s="13">
        <v>104.72</v>
      </c>
      <c r="F328" s="13">
        <v>6887</v>
      </c>
      <c r="G328" s="13">
        <f t="shared" si="52"/>
        <v>721207</v>
      </c>
      <c r="H328" s="13">
        <v>104.72</v>
      </c>
      <c r="I328" s="13">
        <v>6887</v>
      </c>
      <c r="J328" s="13">
        <f t="shared" si="53"/>
        <v>721207</v>
      </c>
      <c r="K328" s="13">
        <v>119.69</v>
      </c>
      <c r="L328" s="13">
        <v>7207</v>
      </c>
      <c r="M328" s="13">
        <f t="shared" si="54"/>
        <v>862606</v>
      </c>
    </row>
    <row r="329" s="2" customFormat="1" ht="21" spans="1:13">
      <c r="A329" s="12" t="s">
        <v>22</v>
      </c>
      <c r="B329" s="13">
        <v>119.69</v>
      </c>
      <c r="C329" s="13">
        <v>6967</v>
      </c>
      <c r="D329" s="13">
        <f t="shared" si="51"/>
        <v>833880</v>
      </c>
      <c r="E329" s="13">
        <v>104.72</v>
      </c>
      <c r="F329" s="13">
        <v>6807</v>
      </c>
      <c r="G329" s="13">
        <f t="shared" si="52"/>
        <v>712829</v>
      </c>
      <c r="H329" s="13">
        <v>104.72</v>
      </c>
      <c r="I329" s="13">
        <v>6807</v>
      </c>
      <c r="J329" s="13">
        <f t="shared" si="53"/>
        <v>712829</v>
      </c>
      <c r="K329" s="13">
        <v>119.69</v>
      </c>
      <c r="L329" s="13">
        <v>7127</v>
      </c>
      <c r="M329" s="13">
        <f t="shared" si="54"/>
        <v>853031</v>
      </c>
    </row>
    <row r="330" s="2" customFormat="1" ht="21" spans="1:13">
      <c r="A330" s="12" t="s">
        <v>23</v>
      </c>
      <c r="B330" s="13">
        <v>119.69</v>
      </c>
      <c r="C330" s="13">
        <v>6887</v>
      </c>
      <c r="D330" s="13">
        <f t="shared" si="51"/>
        <v>824305</v>
      </c>
      <c r="E330" s="13">
        <v>104.72</v>
      </c>
      <c r="F330" s="13">
        <v>6727</v>
      </c>
      <c r="G330" s="13">
        <f t="shared" si="52"/>
        <v>704451</v>
      </c>
      <c r="H330" s="13">
        <v>104.72</v>
      </c>
      <c r="I330" s="13">
        <v>6727</v>
      </c>
      <c r="J330" s="13">
        <f t="shared" si="53"/>
        <v>704451</v>
      </c>
      <c r="K330" s="13">
        <v>119.69</v>
      </c>
      <c r="L330" s="13">
        <v>7047</v>
      </c>
      <c r="M330" s="13">
        <f t="shared" si="54"/>
        <v>843455</v>
      </c>
    </row>
    <row r="331" s="2" customFormat="1" ht="21" spans="1:13">
      <c r="A331" s="12" t="s">
        <v>24</v>
      </c>
      <c r="B331" s="13">
        <v>119.69</v>
      </c>
      <c r="C331" s="13">
        <v>6807</v>
      </c>
      <c r="D331" s="13">
        <f t="shared" si="51"/>
        <v>814730</v>
      </c>
      <c r="E331" s="13">
        <v>104.72</v>
      </c>
      <c r="F331" s="13">
        <v>6647</v>
      </c>
      <c r="G331" s="13">
        <f t="shared" si="52"/>
        <v>696074</v>
      </c>
      <c r="H331" s="13">
        <v>104.72</v>
      </c>
      <c r="I331" s="13">
        <v>6647</v>
      </c>
      <c r="J331" s="13">
        <f t="shared" si="53"/>
        <v>696074</v>
      </c>
      <c r="K331" s="13">
        <v>119.69</v>
      </c>
      <c r="L331" s="13">
        <v>6967</v>
      </c>
      <c r="M331" s="13">
        <f t="shared" si="54"/>
        <v>833880</v>
      </c>
    </row>
    <row r="332" s="2" customFormat="1" ht="21" spans="1:13">
      <c r="A332" s="12" t="s">
        <v>25</v>
      </c>
      <c r="B332" s="13">
        <v>119.69</v>
      </c>
      <c r="C332" s="13">
        <v>6807</v>
      </c>
      <c r="D332" s="13">
        <f t="shared" si="51"/>
        <v>814730</v>
      </c>
      <c r="E332" s="13">
        <v>104.72</v>
      </c>
      <c r="F332" s="13">
        <v>6647</v>
      </c>
      <c r="G332" s="13">
        <f t="shared" si="52"/>
        <v>696074</v>
      </c>
      <c r="H332" s="13">
        <v>104.72</v>
      </c>
      <c r="I332" s="13">
        <v>6647</v>
      </c>
      <c r="J332" s="13">
        <f t="shared" si="53"/>
        <v>696074</v>
      </c>
      <c r="K332" s="13">
        <v>119.69</v>
      </c>
      <c r="L332" s="13">
        <v>6967</v>
      </c>
      <c r="M332" s="13">
        <f t="shared" si="54"/>
        <v>833880</v>
      </c>
    </row>
    <row r="333" spans="2:13">
      <c r="B333" s="14">
        <f t="shared" ref="B333:M333" si="55">SUM(B308:B332)</f>
        <v>2992.25</v>
      </c>
      <c r="C333" s="14">
        <f t="shared" si="55"/>
        <v>181095</v>
      </c>
      <c r="D333" s="14">
        <f t="shared" si="55"/>
        <v>21675259</v>
      </c>
      <c r="E333" s="14">
        <f t="shared" si="55"/>
        <v>2618</v>
      </c>
      <c r="F333" s="14">
        <f t="shared" si="55"/>
        <v>177095</v>
      </c>
      <c r="G333" s="14">
        <f t="shared" si="55"/>
        <v>18545388</v>
      </c>
      <c r="H333" s="14">
        <f t="shared" si="55"/>
        <v>2618</v>
      </c>
      <c r="I333" s="14">
        <f t="shared" si="55"/>
        <v>177095</v>
      </c>
      <c r="J333" s="14">
        <f t="shared" si="55"/>
        <v>18545388</v>
      </c>
      <c r="K333" s="14">
        <f t="shared" si="55"/>
        <v>2992.25</v>
      </c>
      <c r="L333" s="14">
        <f t="shared" si="55"/>
        <v>185095</v>
      </c>
      <c r="M333" s="14">
        <f t="shared" si="55"/>
        <v>22154020</v>
      </c>
    </row>
    <row r="335" spans="6:7">
      <c r="F335" s="23" t="s">
        <v>62</v>
      </c>
      <c r="G335" s="23"/>
    </row>
    <row r="336" ht="27.95" customHeight="1" spans="1:7">
      <c r="A336" s="15" t="s">
        <v>63</v>
      </c>
      <c r="B336" s="16"/>
      <c r="D336" s="15" t="s">
        <v>64</v>
      </c>
      <c r="E336" s="16"/>
      <c r="F336" s="23" t="s">
        <v>65</v>
      </c>
      <c r="G336" s="23"/>
    </row>
    <row r="337" ht="27.95" customHeight="1" spans="1:7">
      <c r="A337" s="17" t="s">
        <v>29</v>
      </c>
      <c r="B337" s="18">
        <f>B333+E333+H333+K333</f>
        <v>11220.5</v>
      </c>
      <c r="D337" s="17" t="s">
        <v>29</v>
      </c>
      <c r="E337" s="18">
        <f>B337+B300+B262</f>
        <v>34962.14</v>
      </c>
      <c r="F337" s="23">
        <f>E337+E224+E145</f>
        <v>102302.08</v>
      </c>
      <c r="G337" s="23" t="e">
        <f>F337-#REF!</f>
        <v>#REF!</v>
      </c>
    </row>
    <row r="338" ht="27.95" customHeight="1" spans="1:7">
      <c r="A338" s="17" t="s">
        <v>30</v>
      </c>
      <c r="B338" s="18">
        <f>D333+G333+J333+M333</f>
        <v>80920055</v>
      </c>
      <c r="D338" s="17" t="s">
        <v>30</v>
      </c>
      <c r="E338" s="18">
        <f>B338+B301+B263</f>
        <v>251066185</v>
      </c>
      <c r="F338" s="23">
        <f>E338+E225+E146</f>
        <v>766368230</v>
      </c>
      <c r="G338" s="23" t="e">
        <f>F338-F339</f>
        <v>#REF!</v>
      </c>
    </row>
    <row r="339" ht="27.95" customHeight="1" spans="1:7">
      <c r="A339" s="17" t="s">
        <v>31</v>
      </c>
      <c r="B339" s="19">
        <f>B338/B337</f>
        <v>7211.80473240943</v>
      </c>
      <c r="D339" s="17" t="s">
        <v>31</v>
      </c>
      <c r="E339" s="19">
        <f>E338/E337</f>
        <v>7181.08745631703</v>
      </c>
      <c r="F339" s="89" t="e">
        <f>#REF!*B1</f>
        <v>#REF!</v>
      </c>
      <c r="G339" s="23"/>
    </row>
    <row r="343" spans="7:7">
      <c r="G343" s="79"/>
    </row>
  </sheetData>
  <mergeCells count="69">
    <mergeCell ref="A2:M2"/>
    <mergeCell ref="B3:D3"/>
    <mergeCell ref="E3:G3"/>
    <mergeCell ref="H3:J3"/>
    <mergeCell ref="K3:M3"/>
    <mergeCell ref="A26:B26"/>
    <mergeCell ref="A32:M32"/>
    <mergeCell ref="B33:D33"/>
    <mergeCell ref="E33:G33"/>
    <mergeCell ref="H33:J33"/>
    <mergeCell ref="K33:M33"/>
    <mergeCell ref="A56:B56"/>
    <mergeCell ref="A61:M61"/>
    <mergeCell ref="B62:D62"/>
    <mergeCell ref="E62:G62"/>
    <mergeCell ref="H62:J62"/>
    <mergeCell ref="K62:M62"/>
    <mergeCell ref="A85:B85"/>
    <mergeCell ref="A91:M91"/>
    <mergeCell ref="B92:D92"/>
    <mergeCell ref="E92:G92"/>
    <mergeCell ref="H92:J92"/>
    <mergeCell ref="K92:M92"/>
    <mergeCell ref="A115:B115"/>
    <mergeCell ref="A120:M120"/>
    <mergeCell ref="B121:D121"/>
    <mergeCell ref="E121:G121"/>
    <mergeCell ref="H121:J121"/>
    <mergeCell ref="K121:M121"/>
    <mergeCell ref="A144:B144"/>
    <mergeCell ref="D144:E144"/>
    <mergeCell ref="A149:M149"/>
    <mergeCell ref="B150:D150"/>
    <mergeCell ref="E150:G150"/>
    <mergeCell ref="H150:J150"/>
    <mergeCell ref="K150:M150"/>
    <mergeCell ref="A170:B170"/>
    <mergeCell ref="A176:M176"/>
    <mergeCell ref="B177:D177"/>
    <mergeCell ref="E177:G177"/>
    <mergeCell ref="H177:J177"/>
    <mergeCell ref="K177:M177"/>
    <mergeCell ref="A197:B197"/>
    <mergeCell ref="A202:M202"/>
    <mergeCell ref="B203:D203"/>
    <mergeCell ref="E203:G203"/>
    <mergeCell ref="H203:J203"/>
    <mergeCell ref="K203:M203"/>
    <mergeCell ref="A223:B223"/>
    <mergeCell ref="D223:E223"/>
    <mergeCell ref="A229:M229"/>
    <mergeCell ref="B230:D230"/>
    <mergeCell ref="E230:G230"/>
    <mergeCell ref="H230:J230"/>
    <mergeCell ref="K230:M230"/>
    <mergeCell ref="A261:B261"/>
    <mergeCell ref="A267:M267"/>
    <mergeCell ref="B268:D268"/>
    <mergeCell ref="E268:G268"/>
    <mergeCell ref="H268:J268"/>
    <mergeCell ref="K268:M268"/>
    <mergeCell ref="A299:B299"/>
    <mergeCell ref="A305:M305"/>
    <mergeCell ref="B306:D306"/>
    <mergeCell ref="E306:G306"/>
    <mergeCell ref="H306:J306"/>
    <mergeCell ref="K306:M306"/>
    <mergeCell ref="A336:B336"/>
    <mergeCell ref="D336:E336"/>
  </mergeCell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topLeftCell="A9" workbookViewId="0">
      <selection activeCell="N2" sqref="N2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69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125.19</v>
      </c>
      <c r="C5" s="13">
        <f t="shared" ref="C5:C17" si="0">$M$25+N5+$C$23+$D$23</f>
        <v>6061</v>
      </c>
      <c r="D5" s="13">
        <f t="shared" ref="D5:D21" si="1">ROUND(C5*B5,0)</f>
        <v>758777</v>
      </c>
      <c r="E5" s="13">
        <v>125.55</v>
      </c>
      <c r="F5" s="13">
        <f t="shared" ref="F5:F17" si="2">$M$25+N5+$F$23</f>
        <v>6011</v>
      </c>
      <c r="G5" s="13">
        <f t="shared" ref="G5:G21" si="3">ROUND(F5*E5,0)</f>
        <v>754681</v>
      </c>
      <c r="H5" s="13">
        <v>125.55</v>
      </c>
      <c r="I5" s="13">
        <f t="shared" ref="I5:I20" si="4">$M$25+N5+$I$23</f>
        <v>6011</v>
      </c>
      <c r="J5" s="13">
        <f t="shared" ref="J5:J21" si="5">ROUND(I5*H5,0)</f>
        <v>754681</v>
      </c>
      <c r="K5" s="13">
        <v>125.19</v>
      </c>
      <c r="L5" s="13">
        <f>$M$25+N5+$L$23</f>
        <v>6111</v>
      </c>
      <c r="M5" s="13">
        <f t="shared" ref="M5:M21" si="6">ROUND(L5*K5,0)</f>
        <v>765036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125.19</v>
      </c>
      <c r="C6" s="13">
        <f t="shared" si="0"/>
        <v>6061</v>
      </c>
      <c r="D6" s="13">
        <f t="shared" si="1"/>
        <v>758777</v>
      </c>
      <c r="E6" s="13">
        <v>125.55</v>
      </c>
      <c r="F6" s="13">
        <f t="shared" si="2"/>
        <v>6011</v>
      </c>
      <c r="G6" s="13">
        <f t="shared" si="3"/>
        <v>754681</v>
      </c>
      <c r="H6" s="13">
        <v>125.55</v>
      </c>
      <c r="I6" s="13">
        <f t="shared" si="4"/>
        <v>6011</v>
      </c>
      <c r="J6" s="13">
        <f t="shared" si="5"/>
        <v>754681</v>
      </c>
      <c r="K6" s="13">
        <v>125.19</v>
      </c>
      <c r="L6" s="13">
        <f t="shared" ref="L6:L21" si="9">$M$25+N6+$L$23</f>
        <v>6111</v>
      </c>
      <c r="M6" s="13">
        <f t="shared" si="6"/>
        <v>765036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125.19</v>
      </c>
      <c r="C7" s="13">
        <f t="shared" si="0"/>
        <v>6011</v>
      </c>
      <c r="D7" s="13">
        <f t="shared" si="1"/>
        <v>752517</v>
      </c>
      <c r="E7" s="13">
        <v>125.55</v>
      </c>
      <c r="F7" s="13">
        <f t="shared" si="2"/>
        <v>5961</v>
      </c>
      <c r="G7" s="13">
        <f t="shared" si="3"/>
        <v>748404</v>
      </c>
      <c r="H7" s="13">
        <v>125.55</v>
      </c>
      <c r="I7" s="13">
        <f t="shared" si="4"/>
        <v>5961</v>
      </c>
      <c r="J7" s="13">
        <f t="shared" si="5"/>
        <v>748404</v>
      </c>
      <c r="K7" s="13">
        <v>125.19</v>
      </c>
      <c r="L7" s="13">
        <f t="shared" si="9"/>
        <v>6061</v>
      </c>
      <c r="M7" s="13">
        <f t="shared" si="6"/>
        <v>758777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13">
        <v>125.19</v>
      </c>
      <c r="C8" s="13">
        <f t="shared" si="0"/>
        <v>5961</v>
      </c>
      <c r="D8" s="13">
        <f t="shared" si="1"/>
        <v>746258</v>
      </c>
      <c r="E8" s="13">
        <v>125.55</v>
      </c>
      <c r="F8" s="13">
        <f t="shared" si="2"/>
        <v>5911</v>
      </c>
      <c r="G8" s="13">
        <f t="shared" si="3"/>
        <v>742126</v>
      </c>
      <c r="H8" s="13">
        <v>125.55</v>
      </c>
      <c r="I8" s="13">
        <f t="shared" si="4"/>
        <v>5911</v>
      </c>
      <c r="J8" s="13">
        <f t="shared" si="5"/>
        <v>742126</v>
      </c>
      <c r="K8" s="13">
        <v>125.19</v>
      </c>
      <c r="L8" s="13">
        <f t="shared" si="9"/>
        <v>6011</v>
      </c>
      <c r="M8" s="13">
        <f t="shared" si="6"/>
        <v>752517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13">
        <v>125.19</v>
      </c>
      <c r="C9" s="13">
        <f t="shared" si="0"/>
        <v>5911</v>
      </c>
      <c r="D9" s="13">
        <f t="shared" si="1"/>
        <v>739998</v>
      </c>
      <c r="E9" s="13">
        <v>125.55</v>
      </c>
      <c r="F9" s="13">
        <f t="shared" si="2"/>
        <v>5861</v>
      </c>
      <c r="G9" s="13">
        <f t="shared" si="3"/>
        <v>735849</v>
      </c>
      <c r="H9" s="13">
        <v>125.55</v>
      </c>
      <c r="I9" s="13">
        <f t="shared" si="4"/>
        <v>5861</v>
      </c>
      <c r="J9" s="13">
        <f t="shared" si="5"/>
        <v>735849</v>
      </c>
      <c r="K9" s="13">
        <v>125.19</v>
      </c>
      <c r="L9" s="13">
        <f t="shared" si="9"/>
        <v>5961</v>
      </c>
      <c r="M9" s="13">
        <f t="shared" si="6"/>
        <v>746258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125.19</v>
      </c>
      <c r="C10" s="13">
        <f t="shared" si="0"/>
        <v>5861</v>
      </c>
      <c r="D10" s="13">
        <f t="shared" si="1"/>
        <v>733739</v>
      </c>
      <c r="E10" s="13">
        <v>125.55</v>
      </c>
      <c r="F10" s="13">
        <f t="shared" si="2"/>
        <v>5811</v>
      </c>
      <c r="G10" s="13">
        <f t="shared" si="3"/>
        <v>729571</v>
      </c>
      <c r="H10" s="13">
        <v>125.55</v>
      </c>
      <c r="I10" s="13">
        <f t="shared" si="4"/>
        <v>5811</v>
      </c>
      <c r="J10" s="13">
        <f t="shared" si="5"/>
        <v>729571</v>
      </c>
      <c r="K10" s="13">
        <v>125.19</v>
      </c>
      <c r="L10" s="13">
        <f t="shared" si="9"/>
        <v>5911</v>
      </c>
      <c r="M10" s="13">
        <f t="shared" si="6"/>
        <v>739998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125.19</v>
      </c>
      <c r="C11" s="13">
        <f t="shared" si="0"/>
        <v>5811</v>
      </c>
      <c r="D11" s="13">
        <f t="shared" si="1"/>
        <v>727479</v>
      </c>
      <c r="E11" s="13">
        <v>125.55</v>
      </c>
      <c r="F11" s="13">
        <f t="shared" si="2"/>
        <v>5761</v>
      </c>
      <c r="G11" s="13">
        <f t="shared" si="3"/>
        <v>723294</v>
      </c>
      <c r="H11" s="13">
        <v>125.55</v>
      </c>
      <c r="I11" s="13">
        <f t="shared" si="4"/>
        <v>5761</v>
      </c>
      <c r="J11" s="13">
        <f t="shared" si="5"/>
        <v>723294</v>
      </c>
      <c r="K11" s="13">
        <v>125.19</v>
      </c>
      <c r="L11" s="13">
        <f t="shared" si="9"/>
        <v>5861</v>
      </c>
      <c r="M11" s="13">
        <f t="shared" si="6"/>
        <v>733739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125.19</v>
      </c>
      <c r="C12" s="13">
        <f t="shared" si="0"/>
        <v>5761</v>
      </c>
      <c r="D12" s="13">
        <f t="shared" si="1"/>
        <v>721220</v>
      </c>
      <c r="E12" s="13">
        <v>125.55</v>
      </c>
      <c r="F12" s="13">
        <f t="shared" si="2"/>
        <v>5711</v>
      </c>
      <c r="G12" s="13">
        <f t="shared" si="3"/>
        <v>717016</v>
      </c>
      <c r="H12" s="13">
        <v>125.55</v>
      </c>
      <c r="I12" s="13">
        <f t="shared" si="4"/>
        <v>5711</v>
      </c>
      <c r="J12" s="13">
        <f t="shared" si="5"/>
        <v>717016</v>
      </c>
      <c r="K12" s="13">
        <v>125.19</v>
      </c>
      <c r="L12" s="13">
        <f t="shared" si="9"/>
        <v>5811</v>
      </c>
      <c r="M12" s="13">
        <f t="shared" si="6"/>
        <v>727479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125.19</v>
      </c>
      <c r="C13" s="13">
        <f t="shared" si="0"/>
        <v>5711</v>
      </c>
      <c r="D13" s="13">
        <f t="shared" si="1"/>
        <v>714960</v>
      </c>
      <c r="E13" s="13">
        <v>125.55</v>
      </c>
      <c r="F13" s="13">
        <f t="shared" si="2"/>
        <v>5661</v>
      </c>
      <c r="G13" s="13">
        <f t="shared" si="3"/>
        <v>710739</v>
      </c>
      <c r="H13" s="13">
        <v>125.55</v>
      </c>
      <c r="I13" s="13">
        <f t="shared" si="4"/>
        <v>5661</v>
      </c>
      <c r="J13" s="13">
        <f t="shared" si="5"/>
        <v>710739</v>
      </c>
      <c r="K13" s="13">
        <v>125.19</v>
      </c>
      <c r="L13" s="13">
        <f t="shared" si="9"/>
        <v>5761</v>
      </c>
      <c r="M13" s="13">
        <f t="shared" si="6"/>
        <v>721220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125.19</v>
      </c>
      <c r="C14" s="13">
        <f t="shared" si="0"/>
        <v>5661</v>
      </c>
      <c r="D14" s="13">
        <f t="shared" si="1"/>
        <v>708701</v>
      </c>
      <c r="E14" s="13">
        <v>125.55</v>
      </c>
      <c r="F14" s="13">
        <f t="shared" si="2"/>
        <v>5611</v>
      </c>
      <c r="G14" s="13">
        <f t="shared" si="3"/>
        <v>704461</v>
      </c>
      <c r="H14" s="13">
        <v>125.55</v>
      </c>
      <c r="I14" s="13">
        <f t="shared" si="4"/>
        <v>5611</v>
      </c>
      <c r="J14" s="13">
        <f t="shared" si="5"/>
        <v>704461</v>
      </c>
      <c r="K14" s="13">
        <v>125.19</v>
      </c>
      <c r="L14" s="13">
        <f t="shared" si="9"/>
        <v>5711</v>
      </c>
      <c r="M14" s="13">
        <f t="shared" si="6"/>
        <v>714960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125.19</v>
      </c>
      <c r="C15" s="13">
        <f t="shared" si="0"/>
        <v>5611</v>
      </c>
      <c r="D15" s="13">
        <f t="shared" si="1"/>
        <v>702441</v>
      </c>
      <c r="E15" s="13">
        <v>125.55</v>
      </c>
      <c r="F15" s="13">
        <f t="shared" si="2"/>
        <v>5561</v>
      </c>
      <c r="G15" s="13">
        <f t="shared" si="3"/>
        <v>698184</v>
      </c>
      <c r="H15" s="13">
        <v>125.55</v>
      </c>
      <c r="I15" s="13">
        <f t="shared" si="4"/>
        <v>5561</v>
      </c>
      <c r="J15" s="13">
        <f t="shared" si="5"/>
        <v>698184</v>
      </c>
      <c r="K15" s="13">
        <v>125.19</v>
      </c>
      <c r="L15" s="13">
        <f t="shared" si="9"/>
        <v>5661</v>
      </c>
      <c r="M15" s="13">
        <f t="shared" si="6"/>
        <v>708701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125.19</v>
      </c>
      <c r="C16" s="13">
        <f t="shared" si="0"/>
        <v>5561</v>
      </c>
      <c r="D16" s="13">
        <f t="shared" si="1"/>
        <v>696182</v>
      </c>
      <c r="E16" s="13">
        <v>125.55</v>
      </c>
      <c r="F16" s="13">
        <f t="shared" si="2"/>
        <v>5511</v>
      </c>
      <c r="G16" s="13">
        <f t="shared" si="3"/>
        <v>691906</v>
      </c>
      <c r="H16" s="13">
        <v>125.55</v>
      </c>
      <c r="I16" s="13">
        <f t="shared" si="4"/>
        <v>5511</v>
      </c>
      <c r="J16" s="13">
        <f t="shared" si="5"/>
        <v>691906</v>
      </c>
      <c r="K16" s="13">
        <v>125.19</v>
      </c>
      <c r="L16" s="13">
        <f t="shared" si="9"/>
        <v>5611</v>
      </c>
      <c r="M16" s="13">
        <f t="shared" si="6"/>
        <v>702441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125.19</v>
      </c>
      <c r="C17" s="13">
        <f t="shared" si="0"/>
        <v>5511</v>
      </c>
      <c r="D17" s="13">
        <f t="shared" si="1"/>
        <v>689922</v>
      </c>
      <c r="E17" s="13">
        <v>125.55</v>
      </c>
      <c r="F17" s="13">
        <f t="shared" si="2"/>
        <v>5461</v>
      </c>
      <c r="G17" s="13">
        <f t="shared" si="3"/>
        <v>685629</v>
      </c>
      <c r="H17" s="13">
        <v>125.55</v>
      </c>
      <c r="I17" s="13">
        <f t="shared" si="4"/>
        <v>5461</v>
      </c>
      <c r="J17" s="13">
        <f t="shared" si="5"/>
        <v>685629</v>
      </c>
      <c r="K17" s="13">
        <v>125.19</v>
      </c>
      <c r="L17" s="13">
        <f t="shared" si="9"/>
        <v>5561</v>
      </c>
      <c r="M17" s="13">
        <f t="shared" si="6"/>
        <v>696182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125.19</v>
      </c>
      <c r="C18" s="13">
        <f>$M$25+N18+$C$23</f>
        <v>5461</v>
      </c>
      <c r="D18" s="13">
        <f t="shared" si="1"/>
        <v>683663</v>
      </c>
      <c r="E18" s="13">
        <v>125.55</v>
      </c>
      <c r="F18" s="13">
        <f>$M$25+N18</f>
        <v>5411</v>
      </c>
      <c r="G18" s="13">
        <f t="shared" si="3"/>
        <v>679351</v>
      </c>
      <c r="H18" s="13">
        <v>125.55</v>
      </c>
      <c r="I18" s="13">
        <f t="shared" si="4"/>
        <v>5411</v>
      </c>
      <c r="J18" s="13">
        <f t="shared" si="5"/>
        <v>679351</v>
      </c>
      <c r="K18" s="13">
        <v>125.19</v>
      </c>
      <c r="L18" s="13">
        <f t="shared" si="9"/>
        <v>5511</v>
      </c>
      <c r="M18" s="13">
        <f t="shared" si="6"/>
        <v>689922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125.19</v>
      </c>
      <c r="C19" s="13">
        <f>$M$25+N19+$C$23</f>
        <v>5411</v>
      </c>
      <c r="D19" s="13">
        <f t="shared" si="1"/>
        <v>677403</v>
      </c>
      <c r="E19" s="13">
        <v>125.55</v>
      </c>
      <c r="F19" s="13">
        <f>$M$25+N19</f>
        <v>5361</v>
      </c>
      <c r="G19" s="13">
        <f t="shared" si="3"/>
        <v>673074</v>
      </c>
      <c r="H19" s="13">
        <v>125.55</v>
      </c>
      <c r="I19" s="13">
        <f t="shared" si="4"/>
        <v>5361</v>
      </c>
      <c r="J19" s="13">
        <f t="shared" si="5"/>
        <v>673074</v>
      </c>
      <c r="K19" s="13">
        <v>125.19</v>
      </c>
      <c r="L19" s="13">
        <f t="shared" si="9"/>
        <v>5461</v>
      </c>
      <c r="M19" s="13">
        <f t="shared" si="6"/>
        <v>683663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125.19</v>
      </c>
      <c r="C20" s="13">
        <f>$M$25+N20+$C$23</f>
        <v>5361</v>
      </c>
      <c r="D20" s="13">
        <f t="shared" si="1"/>
        <v>671144</v>
      </c>
      <c r="E20" s="13">
        <v>125.55</v>
      </c>
      <c r="F20" s="13">
        <f>$M$25+N20</f>
        <v>5311</v>
      </c>
      <c r="G20" s="13">
        <f t="shared" si="3"/>
        <v>666796</v>
      </c>
      <c r="H20" s="13">
        <v>125.55</v>
      </c>
      <c r="I20" s="13">
        <f t="shared" si="4"/>
        <v>5311</v>
      </c>
      <c r="J20" s="13">
        <f t="shared" si="5"/>
        <v>666796</v>
      </c>
      <c r="K20" s="13">
        <v>125.19</v>
      </c>
      <c r="L20" s="13">
        <f t="shared" si="9"/>
        <v>5411</v>
      </c>
      <c r="M20" s="13">
        <f t="shared" si="6"/>
        <v>677403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103.94</v>
      </c>
      <c r="C21" s="13">
        <f>$M$25+N21+$C$23</f>
        <v>5313</v>
      </c>
      <c r="D21" s="13">
        <f t="shared" si="1"/>
        <v>552233</v>
      </c>
      <c r="E21" s="13">
        <v>103.94</v>
      </c>
      <c r="F21" s="13">
        <f>$M$25+N21</f>
        <v>5263</v>
      </c>
      <c r="G21" s="13">
        <f t="shared" si="3"/>
        <v>547036</v>
      </c>
      <c r="H21" s="13">
        <v>103.94</v>
      </c>
      <c r="I21" s="13">
        <f>$M$25+N21</f>
        <v>5263</v>
      </c>
      <c r="J21" s="13">
        <f t="shared" si="5"/>
        <v>547036</v>
      </c>
      <c r="K21" s="13">
        <v>103.94</v>
      </c>
      <c r="L21" s="13">
        <f t="shared" si="9"/>
        <v>5363</v>
      </c>
      <c r="M21" s="13">
        <f t="shared" si="6"/>
        <v>557430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2106.98</v>
      </c>
      <c r="C22" s="4"/>
      <c r="D22" s="4">
        <f>SUM(D5:D21)</f>
        <v>12035414</v>
      </c>
      <c r="E22" s="4">
        <f>SUM(E5:E21)</f>
        <v>2112.74</v>
      </c>
      <c r="F22" s="4"/>
      <c r="G22" s="4">
        <f>SUM(G5:G21)</f>
        <v>11962798</v>
      </c>
      <c r="H22" s="4">
        <f>SUM(H5:H21)</f>
        <v>2112.74</v>
      </c>
      <c r="I22" s="4"/>
      <c r="J22" s="4">
        <f>SUM(J5:J21)</f>
        <v>11962798</v>
      </c>
      <c r="K22" s="4">
        <f>SUM(K5:K21)</f>
        <v>2106.98</v>
      </c>
      <c r="L22" s="4"/>
      <c r="M22" s="4">
        <f>SUM(M5:M21)</f>
        <v>12140762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8439.44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48101772</v>
      </c>
      <c r="C26" s="52"/>
      <c r="D26" s="2"/>
      <c r="E26" s="2"/>
    </row>
    <row r="27" ht="27" customHeight="1" spans="1:5">
      <c r="A27" s="17" t="s">
        <v>31</v>
      </c>
      <c r="B27" s="19">
        <f>B26/B25</f>
        <v>5699.64026049122</v>
      </c>
      <c r="D27" s="2"/>
      <c r="E27" s="2"/>
    </row>
    <row r="28" ht="27.95" customHeight="1" spans="1:5">
      <c r="A28" s="31" t="s">
        <v>80</v>
      </c>
      <c r="B28" s="53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7" workbookViewId="0">
      <selection activeCell="B8" sqref="B8:D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72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30">
        <v>124.51</v>
      </c>
      <c r="C8" s="30">
        <f t="shared" si="0"/>
        <v>5961</v>
      </c>
      <c r="D8" s="30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13">
        <v>124.51</v>
      </c>
      <c r="C9" s="13">
        <f t="shared" si="0"/>
        <v>5911</v>
      </c>
      <c r="D9" s="13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30">
        <v>124.87</v>
      </c>
      <c r="I20" s="30">
        <f t="shared" si="4"/>
        <v>5311</v>
      </c>
      <c r="J20" s="30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74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2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3"/>
      <c r="D28" s="2"/>
      <c r="E28" s="2"/>
    </row>
    <row r="29" ht="27.95" customHeight="1" spans="1:5">
      <c r="A29" s="55"/>
      <c r="B29" s="53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14" workbookViewId="0">
      <selection activeCell="N4" sqref="N4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95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42" customHeight="1" spans="1:13">
      <c r="A3" s="45" t="s">
        <v>96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54"/>
    </row>
    <row r="4" ht="27" customHeight="1" spans="1:13">
      <c r="A4" s="47"/>
      <c r="B4" s="48" t="s">
        <v>2</v>
      </c>
      <c r="C4" s="49"/>
      <c r="D4" s="50"/>
      <c r="E4" s="48" t="s">
        <v>3</v>
      </c>
      <c r="F4" s="49"/>
      <c r="G4" s="50"/>
      <c r="H4" s="48" t="s">
        <v>4</v>
      </c>
      <c r="I4" s="49"/>
      <c r="J4" s="50"/>
      <c r="K4" s="48" t="s">
        <v>5</v>
      </c>
      <c r="L4" s="49"/>
      <c r="M4" s="50"/>
    </row>
    <row r="5" ht="27" customHeight="1" spans="1:13">
      <c r="A5" s="47" t="s">
        <v>6</v>
      </c>
      <c r="B5" s="47" t="s">
        <v>7</v>
      </c>
      <c r="C5" s="47" t="s">
        <v>8</v>
      </c>
      <c r="D5" s="47" t="s">
        <v>9</v>
      </c>
      <c r="E5" s="47" t="s">
        <v>7</v>
      </c>
      <c r="F5" s="47" t="s">
        <v>8</v>
      </c>
      <c r="G5" s="47" t="s">
        <v>9</v>
      </c>
      <c r="H5" s="47" t="s">
        <v>7</v>
      </c>
      <c r="I5" s="47" t="s">
        <v>8</v>
      </c>
      <c r="J5" s="47" t="s">
        <v>9</v>
      </c>
      <c r="K5" s="47" t="s">
        <v>7</v>
      </c>
      <c r="L5" s="47" t="s">
        <v>8</v>
      </c>
      <c r="M5" s="47" t="s">
        <v>9</v>
      </c>
    </row>
    <row r="6" ht="27" customHeight="1" spans="1:17">
      <c r="A6" s="51" t="s">
        <v>11</v>
      </c>
      <c r="B6" s="13">
        <v>124.51</v>
      </c>
      <c r="C6" s="13">
        <f t="shared" ref="C6:C18" si="0">$M$26+N6+$C$24+$D$24</f>
        <v>6061</v>
      </c>
      <c r="D6" s="13">
        <f t="shared" ref="D6:D22" si="1">ROUND(C6*B6,0)</f>
        <v>754655</v>
      </c>
      <c r="E6" s="13">
        <v>124.87</v>
      </c>
      <c r="F6" s="13">
        <f t="shared" ref="F6:F18" si="2">$M$26+N6+$F$24</f>
        <v>6011</v>
      </c>
      <c r="G6" s="13">
        <f t="shared" ref="G6:G22" si="3">ROUND(F6*E6,0)</f>
        <v>750594</v>
      </c>
      <c r="H6" s="13">
        <v>124.87</v>
      </c>
      <c r="I6" s="13">
        <f t="shared" ref="I6:I21" si="4">$M$26+N6+$I$24</f>
        <v>6011</v>
      </c>
      <c r="J6" s="13">
        <f t="shared" ref="J6:J22" si="5">ROUND(I6*H6,0)</f>
        <v>750594</v>
      </c>
      <c r="K6" s="13">
        <v>124.51</v>
      </c>
      <c r="L6" s="13">
        <f t="shared" ref="L6:L22" si="6">$M$26+N6+$L$24</f>
        <v>6111</v>
      </c>
      <c r="M6" s="13">
        <f t="shared" ref="M6:M22" si="7">ROUND(L6*K6,0)</f>
        <v>760881</v>
      </c>
      <c r="N6" s="3">
        <v>350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51" t="s">
        <v>12</v>
      </c>
      <c r="B7" s="13">
        <v>124.51</v>
      </c>
      <c r="C7" s="13">
        <f t="shared" si="0"/>
        <v>6061</v>
      </c>
      <c r="D7" s="13">
        <f t="shared" si="1"/>
        <v>754655</v>
      </c>
      <c r="E7" s="13">
        <v>124.87</v>
      </c>
      <c r="F7" s="13">
        <f t="shared" si="2"/>
        <v>6011</v>
      </c>
      <c r="G7" s="13">
        <f t="shared" si="3"/>
        <v>750594</v>
      </c>
      <c r="H7" s="13">
        <v>124.87</v>
      </c>
      <c r="I7" s="13">
        <f t="shared" si="4"/>
        <v>6011</v>
      </c>
      <c r="J7" s="13">
        <f t="shared" si="5"/>
        <v>750594</v>
      </c>
      <c r="K7" s="13">
        <v>124.51</v>
      </c>
      <c r="L7" s="13">
        <f t="shared" si="6"/>
        <v>6111</v>
      </c>
      <c r="M7" s="13">
        <f t="shared" si="7"/>
        <v>760881</v>
      </c>
      <c r="N7" s="3">
        <v>350</v>
      </c>
      <c r="P7" s="3">
        <f t="shared" si="8"/>
        <v>50</v>
      </c>
      <c r="Q7" s="3">
        <f t="shared" si="9"/>
        <v>50</v>
      </c>
    </row>
    <row r="8" ht="27" customHeight="1" spans="1:17">
      <c r="A8" s="51" t="s">
        <v>13</v>
      </c>
      <c r="B8" s="30">
        <v>124.51</v>
      </c>
      <c r="C8" s="30">
        <f t="shared" si="0"/>
        <v>6011</v>
      </c>
      <c r="D8" s="30">
        <f t="shared" si="1"/>
        <v>748430</v>
      </c>
      <c r="E8" s="13">
        <v>124.87</v>
      </c>
      <c r="F8" s="13">
        <f t="shared" si="2"/>
        <v>5961</v>
      </c>
      <c r="G8" s="13">
        <f t="shared" si="3"/>
        <v>744350</v>
      </c>
      <c r="H8" s="13">
        <v>124.87</v>
      </c>
      <c r="I8" s="13">
        <f t="shared" si="4"/>
        <v>5961</v>
      </c>
      <c r="J8" s="13">
        <f t="shared" si="5"/>
        <v>744350</v>
      </c>
      <c r="K8" s="13">
        <v>124.51</v>
      </c>
      <c r="L8" s="13">
        <f t="shared" si="6"/>
        <v>6061</v>
      </c>
      <c r="M8" s="13">
        <f t="shared" si="7"/>
        <v>754655</v>
      </c>
      <c r="N8" s="3">
        <v>300</v>
      </c>
      <c r="P8" s="3">
        <f t="shared" si="8"/>
        <v>50</v>
      </c>
      <c r="Q8" s="3">
        <f t="shared" si="9"/>
        <v>50</v>
      </c>
    </row>
    <row r="9" ht="27" customHeight="1" spans="1:17">
      <c r="A9" s="51" t="s">
        <v>14</v>
      </c>
      <c r="B9" s="13">
        <v>124.51</v>
      </c>
      <c r="C9" s="13">
        <f t="shared" si="0"/>
        <v>5961</v>
      </c>
      <c r="D9" s="13">
        <f t="shared" si="1"/>
        <v>742204</v>
      </c>
      <c r="E9" s="13">
        <v>124.87</v>
      </c>
      <c r="F9" s="13">
        <f t="shared" si="2"/>
        <v>5911</v>
      </c>
      <c r="G9" s="13">
        <f t="shared" si="3"/>
        <v>738107</v>
      </c>
      <c r="H9" s="13">
        <v>124.87</v>
      </c>
      <c r="I9" s="13">
        <f t="shared" si="4"/>
        <v>5911</v>
      </c>
      <c r="J9" s="13">
        <f t="shared" si="5"/>
        <v>738107</v>
      </c>
      <c r="K9" s="13">
        <v>124.51</v>
      </c>
      <c r="L9" s="13">
        <f t="shared" si="6"/>
        <v>6011</v>
      </c>
      <c r="M9" s="13">
        <f t="shared" si="7"/>
        <v>748430</v>
      </c>
      <c r="N9" s="3">
        <v>250</v>
      </c>
      <c r="P9" s="3">
        <f t="shared" si="8"/>
        <v>50</v>
      </c>
      <c r="Q9" s="3">
        <f t="shared" si="9"/>
        <v>50</v>
      </c>
    </row>
    <row r="10" ht="27" customHeight="1" spans="1:17">
      <c r="A10" s="51" t="s">
        <v>15</v>
      </c>
      <c r="B10" s="30">
        <v>124.51</v>
      </c>
      <c r="C10" s="30">
        <f t="shared" si="0"/>
        <v>5911</v>
      </c>
      <c r="D10" s="30">
        <f t="shared" si="1"/>
        <v>735979</v>
      </c>
      <c r="E10" s="13">
        <v>124.87</v>
      </c>
      <c r="F10" s="13">
        <f t="shared" si="2"/>
        <v>5861</v>
      </c>
      <c r="G10" s="13">
        <f t="shared" si="3"/>
        <v>731863</v>
      </c>
      <c r="H10" s="13">
        <v>124.87</v>
      </c>
      <c r="I10" s="13">
        <f t="shared" si="4"/>
        <v>5861</v>
      </c>
      <c r="J10" s="13">
        <f t="shared" si="5"/>
        <v>731863</v>
      </c>
      <c r="K10" s="13">
        <v>124.51</v>
      </c>
      <c r="L10" s="13">
        <f t="shared" si="6"/>
        <v>5961</v>
      </c>
      <c r="M10" s="13">
        <f t="shared" si="7"/>
        <v>742204</v>
      </c>
      <c r="N10" s="3">
        <v>200</v>
      </c>
      <c r="P10" s="3">
        <f t="shared" si="8"/>
        <v>50</v>
      </c>
      <c r="Q10" s="3">
        <f t="shared" si="9"/>
        <v>50</v>
      </c>
    </row>
    <row r="11" ht="27" customHeight="1" spans="1:17">
      <c r="A11" s="51" t="s">
        <v>16</v>
      </c>
      <c r="B11" s="13">
        <v>124.51</v>
      </c>
      <c r="C11" s="13">
        <f t="shared" si="0"/>
        <v>5861</v>
      </c>
      <c r="D11" s="13">
        <f t="shared" si="1"/>
        <v>729753</v>
      </c>
      <c r="E11" s="13">
        <v>124.87</v>
      </c>
      <c r="F11" s="13">
        <f t="shared" si="2"/>
        <v>5811</v>
      </c>
      <c r="G11" s="13">
        <f t="shared" si="3"/>
        <v>725620</v>
      </c>
      <c r="H11" s="13">
        <v>124.87</v>
      </c>
      <c r="I11" s="13">
        <f t="shared" si="4"/>
        <v>5811</v>
      </c>
      <c r="J11" s="13">
        <f t="shared" si="5"/>
        <v>725620</v>
      </c>
      <c r="K11" s="30">
        <v>124.51</v>
      </c>
      <c r="L11" s="30">
        <f t="shared" si="6"/>
        <v>5911</v>
      </c>
      <c r="M11" s="30">
        <f t="shared" si="7"/>
        <v>735979</v>
      </c>
      <c r="N11" s="3">
        <v>150</v>
      </c>
      <c r="P11" s="3">
        <f t="shared" si="8"/>
        <v>50</v>
      </c>
      <c r="Q11" s="3">
        <f t="shared" si="9"/>
        <v>50</v>
      </c>
    </row>
    <row r="12" ht="27" customHeight="1" spans="1:17">
      <c r="A12" s="51" t="s">
        <v>17</v>
      </c>
      <c r="B12" s="30">
        <v>124.51</v>
      </c>
      <c r="C12" s="30">
        <f t="shared" si="0"/>
        <v>5811</v>
      </c>
      <c r="D12" s="30">
        <f t="shared" si="1"/>
        <v>723528</v>
      </c>
      <c r="E12" s="13">
        <v>124.87</v>
      </c>
      <c r="F12" s="13">
        <f t="shared" si="2"/>
        <v>5761</v>
      </c>
      <c r="G12" s="13">
        <f t="shared" si="3"/>
        <v>719376</v>
      </c>
      <c r="H12" s="13">
        <v>124.87</v>
      </c>
      <c r="I12" s="13">
        <f t="shared" si="4"/>
        <v>5761</v>
      </c>
      <c r="J12" s="13">
        <f t="shared" si="5"/>
        <v>719376</v>
      </c>
      <c r="K12" s="13">
        <v>124.51</v>
      </c>
      <c r="L12" s="13">
        <f t="shared" si="6"/>
        <v>5861</v>
      </c>
      <c r="M12" s="13">
        <f t="shared" si="7"/>
        <v>729753</v>
      </c>
      <c r="N12" s="3">
        <v>100</v>
      </c>
      <c r="P12" s="3">
        <f t="shared" si="8"/>
        <v>50</v>
      </c>
      <c r="Q12" s="3">
        <f t="shared" si="9"/>
        <v>50</v>
      </c>
    </row>
    <row r="13" ht="27" customHeight="1" spans="1:17">
      <c r="A13" s="51" t="s">
        <v>18</v>
      </c>
      <c r="B13" s="30">
        <v>124.51</v>
      </c>
      <c r="C13" s="30">
        <f t="shared" si="0"/>
        <v>5761</v>
      </c>
      <c r="D13" s="30">
        <f t="shared" si="1"/>
        <v>717302</v>
      </c>
      <c r="E13" s="13">
        <v>124.87</v>
      </c>
      <c r="F13" s="13">
        <f t="shared" si="2"/>
        <v>5711</v>
      </c>
      <c r="G13" s="13">
        <f t="shared" si="3"/>
        <v>713133</v>
      </c>
      <c r="H13" s="13">
        <v>124.87</v>
      </c>
      <c r="I13" s="13">
        <f t="shared" si="4"/>
        <v>5711</v>
      </c>
      <c r="J13" s="13">
        <f t="shared" si="5"/>
        <v>713133</v>
      </c>
      <c r="K13" s="30">
        <v>124.51</v>
      </c>
      <c r="L13" s="30">
        <f t="shared" si="6"/>
        <v>5811</v>
      </c>
      <c r="M13" s="30">
        <f t="shared" si="7"/>
        <v>723528</v>
      </c>
      <c r="N13" s="3">
        <v>50</v>
      </c>
      <c r="P13" s="3">
        <f t="shared" si="8"/>
        <v>50</v>
      </c>
      <c r="Q13" s="3">
        <f t="shared" si="9"/>
        <v>50</v>
      </c>
    </row>
    <row r="14" ht="27" customHeight="1" spans="1:17">
      <c r="A14" s="51" t="s">
        <v>19</v>
      </c>
      <c r="B14" s="30">
        <v>124.51</v>
      </c>
      <c r="C14" s="30">
        <f t="shared" si="0"/>
        <v>5711</v>
      </c>
      <c r="D14" s="30">
        <f t="shared" si="1"/>
        <v>711077</v>
      </c>
      <c r="E14" s="13">
        <v>124.87</v>
      </c>
      <c r="F14" s="13">
        <f t="shared" si="2"/>
        <v>5661</v>
      </c>
      <c r="G14" s="13">
        <f t="shared" si="3"/>
        <v>706889</v>
      </c>
      <c r="H14" s="13">
        <v>124.87</v>
      </c>
      <c r="I14" s="13">
        <f t="shared" si="4"/>
        <v>5661</v>
      </c>
      <c r="J14" s="13">
        <f t="shared" si="5"/>
        <v>706889</v>
      </c>
      <c r="K14" s="30">
        <v>124.51</v>
      </c>
      <c r="L14" s="30">
        <f t="shared" si="6"/>
        <v>5761</v>
      </c>
      <c r="M14" s="30">
        <f t="shared" si="7"/>
        <v>717302</v>
      </c>
      <c r="N14" s="3">
        <v>0</v>
      </c>
      <c r="P14" s="3">
        <f t="shared" si="8"/>
        <v>50</v>
      </c>
      <c r="Q14" s="3">
        <f t="shared" si="9"/>
        <v>50</v>
      </c>
    </row>
    <row r="15" ht="27" customHeight="1" spans="1:17">
      <c r="A15" s="51" t="s">
        <v>20</v>
      </c>
      <c r="B15" s="30">
        <v>124.51</v>
      </c>
      <c r="C15" s="30">
        <f t="shared" si="0"/>
        <v>5661</v>
      </c>
      <c r="D15" s="30">
        <f t="shared" si="1"/>
        <v>704851</v>
      </c>
      <c r="E15" s="13">
        <v>124.87</v>
      </c>
      <c r="F15" s="13">
        <f t="shared" si="2"/>
        <v>5611</v>
      </c>
      <c r="G15" s="13">
        <f t="shared" si="3"/>
        <v>700646</v>
      </c>
      <c r="H15" s="13">
        <v>124.87</v>
      </c>
      <c r="I15" s="13">
        <f t="shared" si="4"/>
        <v>5611</v>
      </c>
      <c r="J15" s="13">
        <f t="shared" si="5"/>
        <v>700646</v>
      </c>
      <c r="K15" s="30">
        <v>124.51</v>
      </c>
      <c r="L15" s="30">
        <f t="shared" si="6"/>
        <v>5711</v>
      </c>
      <c r="M15" s="30">
        <f t="shared" si="7"/>
        <v>711077</v>
      </c>
      <c r="N15" s="3">
        <v>-50</v>
      </c>
      <c r="P15" s="3">
        <f t="shared" si="8"/>
        <v>50</v>
      </c>
      <c r="Q15" s="3">
        <f t="shared" si="9"/>
        <v>50</v>
      </c>
    </row>
    <row r="16" ht="27" customHeight="1" spans="1:17">
      <c r="A16" s="51" t="s">
        <v>21</v>
      </c>
      <c r="B16" s="30">
        <v>124.51</v>
      </c>
      <c r="C16" s="30">
        <f t="shared" si="0"/>
        <v>5611</v>
      </c>
      <c r="D16" s="30">
        <f t="shared" si="1"/>
        <v>698626</v>
      </c>
      <c r="E16" s="13">
        <v>124.87</v>
      </c>
      <c r="F16" s="13">
        <f t="shared" si="2"/>
        <v>5561</v>
      </c>
      <c r="G16" s="13">
        <f t="shared" si="3"/>
        <v>694402</v>
      </c>
      <c r="H16" s="13">
        <v>124.87</v>
      </c>
      <c r="I16" s="13">
        <f t="shared" si="4"/>
        <v>5561</v>
      </c>
      <c r="J16" s="13">
        <f t="shared" si="5"/>
        <v>694402</v>
      </c>
      <c r="K16" s="30">
        <v>124.51</v>
      </c>
      <c r="L16" s="30">
        <f t="shared" si="6"/>
        <v>5661</v>
      </c>
      <c r="M16" s="30">
        <f t="shared" si="7"/>
        <v>704851</v>
      </c>
      <c r="N16" s="3">
        <v>-100</v>
      </c>
      <c r="P16" s="3">
        <f t="shared" si="8"/>
        <v>50</v>
      </c>
      <c r="Q16" s="3">
        <f t="shared" si="9"/>
        <v>50</v>
      </c>
    </row>
    <row r="17" ht="27" customHeight="1" spans="1:17">
      <c r="A17" s="51" t="s">
        <v>22</v>
      </c>
      <c r="B17" s="30">
        <v>124.51</v>
      </c>
      <c r="C17" s="30">
        <f t="shared" si="0"/>
        <v>5561</v>
      </c>
      <c r="D17" s="30">
        <f t="shared" si="1"/>
        <v>692400</v>
      </c>
      <c r="E17" s="13">
        <v>124.87</v>
      </c>
      <c r="F17" s="13">
        <f t="shared" si="2"/>
        <v>5511</v>
      </c>
      <c r="G17" s="13">
        <f t="shared" si="3"/>
        <v>688159</v>
      </c>
      <c r="H17" s="13">
        <v>124.87</v>
      </c>
      <c r="I17" s="13">
        <f t="shared" si="4"/>
        <v>5511</v>
      </c>
      <c r="J17" s="13">
        <f t="shared" si="5"/>
        <v>688159</v>
      </c>
      <c r="K17" s="30">
        <v>124.51</v>
      </c>
      <c r="L17" s="30">
        <f t="shared" si="6"/>
        <v>5611</v>
      </c>
      <c r="M17" s="30">
        <f t="shared" si="7"/>
        <v>698626</v>
      </c>
      <c r="N17" s="3">
        <v>-150</v>
      </c>
      <c r="P17" s="3">
        <f t="shared" si="8"/>
        <v>50</v>
      </c>
      <c r="Q17" s="3">
        <f t="shared" si="9"/>
        <v>50</v>
      </c>
    </row>
    <row r="18" ht="27" customHeight="1" spans="1:17">
      <c r="A18" s="51" t="s">
        <v>23</v>
      </c>
      <c r="B18" s="30">
        <v>124.51</v>
      </c>
      <c r="C18" s="30">
        <f t="shared" si="0"/>
        <v>5511</v>
      </c>
      <c r="D18" s="30">
        <f t="shared" si="1"/>
        <v>686175</v>
      </c>
      <c r="E18" s="13">
        <v>124.87</v>
      </c>
      <c r="F18" s="13">
        <f t="shared" si="2"/>
        <v>5461</v>
      </c>
      <c r="G18" s="13">
        <f t="shared" si="3"/>
        <v>681915</v>
      </c>
      <c r="H18" s="13">
        <v>124.87</v>
      </c>
      <c r="I18" s="13">
        <f t="shared" si="4"/>
        <v>5461</v>
      </c>
      <c r="J18" s="13">
        <f t="shared" si="5"/>
        <v>681915</v>
      </c>
      <c r="K18" s="30">
        <v>124.51</v>
      </c>
      <c r="L18" s="30">
        <f t="shared" si="6"/>
        <v>5561</v>
      </c>
      <c r="M18" s="30">
        <f t="shared" si="7"/>
        <v>692400</v>
      </c>
      <c r="N18" s="3">
        <v>-200</v>
      </c>
      <c r="P18" s="3">
        <f t="shared" si="8"/>
        <v>50</v>
      </c>
      <c r="Q18" s="3">
        <f t="shared" si="9"/>
        <v>50</v>
      </c>
    </row>
    <row r="19" ht="27" customHeight="1" spans="1:17">
      <c r="A19" s="51" t="s">
        <v>24</v>
      </c>
      <c r="B19" s="13">
        <v>124.51</v>
      </c>
      <c r="C19" s="13">
        <f>$M$26+N19+$C$24</f>
        <v>5461</v>
      </c>
      <c r="D19" s="13">
        <f t="shared" si="1"/>
        <v>679949</v>
      </c>
      <c r="E19" s="13">
        <v>124.87</v>
      </c>
      <c r="F19" s="13">
        <f>$M$26+N19</f>
        <v>5411</v>
      </c>
      <c r="G19" s="13">
        <f t="shared" si="3"/>
        <v>675672</v>
      </c>
      <c r="H19" s="13">
        <v>124.87</v>
      </c>
      <c r="I19" s="13">
        <f t="shared" si="4"/>
        <v>5411</v>
      </c>
      <c r="J19" s="13">
        <f t="shared" si="5"/>
        <v>675672</v>
      </c>
      <c r="K19" s="30">
        <v>124.51</v>
      </c>
      <c r="L19" s="30">
        <f t="shared" si="6"/>
        <v>5511</v>
      </c>
      <c r="M19" s="30">
        <f t="shared" si="7"/>
        <v>686175</v>
      </c>
      <c r="N19" s="3">
        <v>-250</v>
      </c>
      <c r="P19" s="3">
        <f t="shared" si="8"/>
        <v>50</v>
      </c>
      <c r="Q19" s="3">
        <f t="shared" si="9"/>
        <v>50</v>
      </c>
    </row>
    <row r="20" ht="27" customHeight="1" spans="1:17">
      <c r="A20" s="51" t="s">
        <v>25</v>
      </c>
      <c r="B20" s="13">
        <v>124.51</v>
      </c>
      <c r="C20" s="13">
        <f>$M$26+N20+$C$24</f>
        <v>5411</v>
      </c>
      <c r="D20" s="13">
        <f t="shared" si="1"/>
        <v>673724</v>
      </c>
      <c r="E20" s="13">
        <v>124.87</v>
      </c>
      <c r="F20" s="13">
        <f>$M$26+N20</f>
        <v>5361</v>
      </c>
      <c r="G20" s="13">
        <f t="shared" si="3"/>
        <v>669428</v>
      </c>
      <c r="H20" s="13">
        <v>124.87</v>
      </c>
      <c r="I20" s="13">
        <f t="shared" si="4"/>
        <v>5361</v>
      </c>
      <c r="J20" s="13">
        <f t="shared" si="5"/>
        <v>669428</v>
      </c>
      <c r="K20" s="13">
        <v>124.51</v>
      </c>
      <c r="L20" s="13">
        <f t="shared" si="6"/>
        <v>5461</v>
      </c>
      <c r="M20" s="13">
        <f t="shared" si="7"/>
        <v>679949</v>
      </c>
      <c r="N20" s="3">
        <v>-300</v>
      </c>
      <c r="P20" s="3">
        <f t="shared" si="8"/>
        <v>50</v>
      </c>
      <c r="Q20" s="3">
        <f t="shared" si="9"/>
        <v>50</v>
      </c>
    </row>
    <row r="21" ht="27" customHeight="1" spans="1:17">
      <c r="A21" s="51" t="s">
        <v>26</v>
      </c>
      <c r="B21" s="13">
        <v>124.51</v>
      </c>
      <c r="C21" s="13">
        <f>$M$26+N21+$C$24</f>
        <v>5361</v>
      </c>
      <c r="D21" s="13">
        <f t="shared" si="1"/>
        <v>667498</v>
      </c>
      <c r="E21" s="13">
        <v>124.87</v>
      </c>
      <c r="F21" s="13">
        <f>$M$26+N21</f>
        <v>5311</v>
      </c>
      <c r="G21" s="13">
        <f t="shared" si="3"/>
        <v>663185</v>
      </c>
      <c r="H21" s="13">
        <v>124.87</v>
      </c>
      <c r="I21" s="13">
        <f t="shared" si="4"/>
        <v>5311</v>
      </c>
      <c r="J21" s="13">
        <f t="shared" si="5"/>
        <v>663185</v>
      </c>
      <c r="K21" s="13">
        <v>124.51</v>
      </c>
      <c r="L21" s="13">
        <f t="shared" si="6"/>
        <v>5411</v>
      </c>
      <c r="M21" s="13">
        <f t="shared" si="7"/>
        <v>673724</v>
      </c>
      <c r="N21" s="3">
        <v>-350</v>
      </c>
      <c r="P21" s="3">
        <f t="shared" si="8"/>
        <v>50</v>
      </c>
      <c r="Q21" s="3">
        <f t="shared" si="9"/>
        <v>50</v>
      </c>
    </row>
    <row r="22" ht="27" customHeight="1" spans="1:17">
      <c r="A22" s="51" t="s">
        <v>27</v>
      </c>
      <c r="B22" s="13">
        <v>124.51</v>
      </c>
      <c r="C22" s="13">
        <f>$M$26+N22+$C$24</f>
        <v>5313</v>
      </c>
      <c r="D22" s="13">
        <f t="shared" si="1"/>
        <v>661522</v>
      </c>
      <c r="E22" s="13">
        <v>124.87</v>
      </c>
      <c r="F22" s="13">
        <f>$M$26+N22</f>
        <v>5263</v>
      </c>
      <c r="G22" s="13">
        <f t="shared" si="3"/>
        <v>657191</v>
      </c>
      <c r="H22" s="13">
        <v>124.87</v>
      </c>
      <c r="I22" s="13">
        <f>$M$26+N22</f>
        <v>5263</v>
      </c>
      <c r="J22" s="13">
        <f t="shared" si="5"/>
        <v>657191</v>
      </c>
      <c r="K22" s="13">
        <v>124.51</v>
      </c>
      <c r="L22" s="13">
        <f t="shared" si="6"/>
        <v>5363</v>
      </c>
      <c r="M22" s="13">
        <f t="shared" si="7"/>
        <v>667747</v>
      </c>
      <c r="N22" s="3">
        <v>-398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>SUM(B6:B22)</f>
        <v>2116.67</v>
      </c>
      <c r="C23" s="4"/>
      <c r="D23" s="4">
        <f>SUM(D6:D22)</f>
        <v>12082328</v>
      </c>
      <c r="E23" s="4">
        <f>SUM(E6:E22)</f>
        <v>2122.79</v>
      </c>
      <c r="F23" s="4"/>
      <c r="G23" s="4">
        <f>SUM(G6:G22)</f>
        <v>12011124</v>
      </c>
      <c r="H23" s="4">
        <f>SUM(H6:H22)</f>
        <v>2122.79</v>
      </c>
      <c r="I23" s="4"/>
      <c r="J23" s="4">
        <f>SUM(J6:J22)</f>
        <v>12011124</v>
      </c>
      <c r="K23" s="4">
        <f>SUM(K6:K22)</f>
        <v>2116.67</v>
      </c>
      <c r="L23" s="4"/>
      <c r="M23" s="4">
        <f>SUM(M6:M22)</f>
        <v>12188162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97</v>
      </c>
      <c r="B25" s="16"/>
      <c r="D25" s="2"/>
      <c r="E25" s="2"/>
    </row>
    <row r="26" ht="27" customHeight="1" spans="1:13">
      <c r="A26" s="17" t="s">
        <v>29</v>
      </c>
      <c r="B26" s="18">
        <f>B23+E23+H23+K23</f>
        <v>8478.92</v>
      </c>
      <c r="D26" s="2"/>
      <c r="E26" s="2"/>
      <c r="M26" s="33">
        <v>5661</v>
      </c>
    </row>
    <row r="27" ht="27" customHeight="1" spans="1:5">
      <c r="A27" s="17" t="s">
        <v>30</v>
      </c>
      <c r="B27" s="18">
        <f>D23+G23+J23+M23</f>
        <v>48292738</v>
      </c>
      <c r="C27" s="52"/>
      <c r="D27" s="2"/>
      <c r="E27" s="2"/>
    </row>
    <row r="28" ht="27" customHeight="1" spans="1:5">
      <c r="A28" s="17" t="s">
        <v>31</v>
      </c>
      <c r="B28" s="19">
        <f>B27/B26</f>
        <v>5695.62373509834</v>
      </c>
      <c r="D28" s="2"/>
      <c r="E28" s="2"/>
    </row>
    <row r="29" ht="27.95" customHeight="1" spans="1:5">
      <c r="A29" s="31" t="s">
        <v>80</v>
      </c>
      <c r="B29" s="53"/>
      <c r="D29" s="2"/>
      <c r="E29" s="2"/>
    </row>
  </sheetData>
  <mergeCells count="7">
    <mergeCell ref="A2:M2"/>
    <mergeCell ref="A3:M3"/>
    <mergeCell ref="B4:D4"/>
    <mergeCell ref="E4:G4"/>
    <mergeCell ref="H4:J4"/>
    <mergeCell ref="K4:M4"/>
    <mergeCell ref="A25:B25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14" workbookViewId="0">
      <selection activeCell="K29" sqref="K2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98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117.09</v>
      </c>
      <c r="C6" s="13">
        <f t="shared" ref="C6:C21" si="0">$M$37+N6+$C$33+$D$33</f>
        <v>6230</v>
      </c>
      <c r="D6" s="13">
        <f t="shared" ref="D6:D31" si="1">ROUND(C6*B6,0)</f>
        <v>729471</v>
      </c>
      <c r="E6" s="13">
        <v>111.05</v>
      </c>
      <c r="F6" s="13">
        <f t="shared" ref="F6:F21" si="2">$M$37+N6+$F$33</f>
        <v>6180</v>
      </c>
      <c r="G6" s="13">
        <f t="shared" ref="G6:G31" si="3">ROUND(F6*E6,0)</f>
        <v>686289</v>
      </c>
      <c r="H6" s="13">
        <v>111.05</v>
      </c>
      <c r="I6" s="13">
        <f t="shared" ref="I6:I22" si="4">$M$37+N6+$I$33</f>
        <v>6180</v>
      </c>
      <c r="J6" s="13">
        <f t="shared" ref="J6:J31" si="5">ROUND(I6*H6,0)</f>
        <v>686289</v>
      </c>
      <c r="K6" s="13">
        <v>117.09</v>
      </c>
      <c r="L6" s="13">
        <f t="shared" ref="L6:L31" si="6">$M$37+N6+$L$33</f>
        <v>6280</v>
      </c>
      <c r="M6" s="13">
        <f t="shared" ref="M6:M31" si="7">ROUND(L6*K6,0)</f>
        <v>735325</v>
      </c>
      <c r="N6" s="1">
        <v>600</v>
      </c>
      <c r="P6" s="2">
        <f t="shared" ref="P6" si="8">L6-C6</f>
        <v>50</v>
      </c>
      <c r="Q6" s="2">
        <f t="shared" ref="Q6" si="9">C6-F6</f>
        <v>50</v>
      </c>
    </row>
    <row r="7" s="2" customFormat="1" ht="21" spans="1:17">
      <c r="A7" s="29" t="s">
        <v>50</v>
      </c>
      <c r="B7" s="13">
        <v>117.09</v>
      </c>
      <c r="C7" s="13">
        <f t="shared" si="0"/>
        <v>6180</v>
      </c>
      <c r="D7" s="13">
        <f t="shared" si="1"/>
        <v>723616</v>
      </c>
      <c r="E7" s="13">
        <v>111.05</v>
      </c>
      <c r="F7" s="13">
        <f t="shared" si="2"/>
        <v>6130</v>
      </c>
      <c r="G7" s="13">
        <f t="shared" si="3"/>
        <v>680737</v>
      </c>
      <c r="H7" s="13">
        <v>111.05</v>
      </c>
      <c r="I7" s="13">
        <f t="shared" si="4"/>
        <v>6130</v>
      </c>
      <c r="J7" s="13">
        <f t="shared" si="5"/>
        <v>680737</v>
      </c>
      <c r="K7" s="13">
        <v>117.09</v>
      </c>
      <c r="L7" s="13">
        <f t="shared" si="6"/>
        <v>6230</v>
      </c>
      <c r="M7" s="13">
        <f t="shared" si="7"/>
        <v>729471</v>
      </c>
      <c r="N7" s="2">
        <v>550</v>
      </c>
      <c r="P7" s="2">
        <f t="shared" ref="P7:P31" si="10">L7-C7</f>
        <v>50</v>
      </c>
      <c r="Q7" s="2">
        <f t="shared" ref="Q7:Q31" si="11">C7-F7</f>
        <v>50</v>
      </c>
    </row>
    <row r="8" s="2" customFormat="1" ht="21" spans="1:17">
      <c r="A8" s="29" t="s">
        <v>51</v>
      </c>
      <c r="B8" s="13">
        <v>117.09</v>
      </c>
      <c r="C8" s="13">
        <f t="shared" si="0"/>
        <v>6130</v>
      </c>
      <c r="D8" s="13">
        <f t="shared" si="1"/>
        <v>717762</v>
      </c>
      <c r="E8" s="13">
        <v>111.05</v>
      </c>
      <c r="F8" s="13">
        <f t="shared" si="2"/>
        <v>6080</v>
      </c>
      <c r="G8" s="13">
        <f t="shared" si="3"/>
        <v>675184</v>
      </c>
      <c r="H8" s="13">
        <v>111.05</v>
      </c>
      <c r="I8" s="13">
        <f t="shared" si="4"/>
        <v>6080</v>
      </c>
      <c r="J8" s="13">
        <f t="shared" si="5"/>
        <v>675184</v>
      </c>
      <c r="K8" s="13">
        <v>117.09</v>
      </c>
      <c r="L8" s="13">
        <f t="shared" si="6"/>
        <v>6180</v>
      </c>
      <c r="M8" s="13">
        <f t="shared" si="7"/>
        <v>723616</v>
      </c>
      <c r="N8" s="2">
        <v>500</v>
      </c>
      <c r="P8" s="2">
        <f t="shared" si="10"/>
        <v>50</v>
      </c>
      <c r="Q8" s="2">
        <f t="shared" si="11"/>
        <v>50</v>
      </c>
    </row>
    <row r="9" s="2" customFormat="1" ht="21" spans="1:17">
      <c r="A9" s="29" t="s">
        <v>52</v>
      </c>
      <c r="B9" s="13">
        <v>117.09</v>
      </c>
      <c r="C9" s="13">
        <f t="shared" si="0"/>
        <v>6080</v>
      </c>
      <c r="D9" s="13">
        <f t="shared" si="1"/>
        <v>711907</v>
      </c>
      <c r="E9" s="13">
        <v>111.05</v>
      </c>
      <c r="F9" s="13">
        <f t="shared" si="2"/>
        <v>6030</v>
      </c>
      <c r="G9" s="13">
        <f t="shared" si="3"/>
        <v>669632</v>
      </c>
      <c r="H9" s="13">
        <v>111.05</v>
      </c>
      <c r="I9" s="13">
        <f t="shared" si="4"/>
        <v>6030</v>
      </c>
      <c r="J9" s="13">
        <f t="shared" si="5"/>
        <v>669632</v>
      </c>
      <c r="K9" s="13">
        <v>117.09</v>
      </c>
      <c r="L9" s="13">
        <f t="shared" si="6"/>
        <v>6130</v>
      </c>
      <c r="M9" s="13">
        <f t="shared" si="7"/>
        <v>717762</v>
      </c>
      <c r="N9" s="2">
        <v>450</v>
      </c>
      <c r="P9" s="2">
        <f t="shared" si="10"/>
        <v>50</v>
      </c>
      <c r="Q9" s="2">
        <f t="shared" si="11"/>
        <v>50</v>
      </c>
    </row>
    <row r="10" s="2" customFormat="1" ht="21" spans="1:17">
      <c r="A10" s="29" t="s">
        <v>53</v>
      </c>
      <c r="B10" s="13">
        <v>117.09</v>
      </c>
      <c r="C10" s="13">
        <f t="shared" si="0"/>
        <v>6030</v>
      </c>
      <c r="D10" s="13">
        <f t="shared" si="1"/>
        <v>706053</v>
      </c>
      <c r="E10" s="13">
        <v>111.05</v>
      </c>
      <c r="F10" s="13">
        <f t="shared" si="2"/>
        <v>5980</v>
      </c>
      <c r="G10" s="13">
        <f t="shared" si="3"/>
        <v>664079</v>
      </c>
      <c r="H10" s="13">
        <v>111.05</v>
      </c>
      <c r="I10" s="13">
        <f t="shared" si="4"/>
        <v>5980</v>
      </c>
      <c r="J10" s="13">
        <f t="shared" si="5"/>
        <v>664079</v>
      </c>
      <c r="K10" s="13">
        <v>117.09</v>
      </c>
      <c r="L10" s="13">
        <f t="shared" si="6"/>
        <v>6080</v>
      </c>
      <c r="M10" s="13">
        <f t="shared" si="7"/>
        <v>711907</v>
      </c>
      <c r="N10" s="2">
        <v>400</v>
      </c>
      <c r="P10" s="2">
        <f t="shared" si="10"/>
        <v>50</v>
      </c>
      <c r="Q10" s="2">
        <f t="shared" si="11"/>
        <v>50</v>
      </c>
    </row>
    <row r="11" s="2" customFormat="1" ht="21" spans="1:17">
      <c r="A11" s="29" t="s">
        <v>54</v>
      </c>
      <c r="B11" s="13">
        <v>117.09</v>
      </c>
      <c r="C11" s="13">
        <f t="shared" si="0"/>
        <v>5980</v>
      </c>
      <c r="D11" s="13">
        <f t="shared" si="1"/>
        <v>700198</v>
      </c>
      <c r="E11" s="13">
        <v>111.05</v>
      </c>
      <c r="F11" s="13">
        <f t="shared" si="2"/>
        <v>5930</v>
      </c>
      <c r="G11" s="13">
        <f t="shared" si="3"/>
        <v>658527</v>
      </c>
      <c r="H11" s="13">
        <v>111.05</v>
      </c>
      <c r="I11" s="13">
        <f t="shared" si="4"/>
        <v>5930</v>
      </c>
      <c r="J11" s="13">
        <f t="shared" si="5"/>
        <v>658527</v>
      </c>
      <c r="K11" s="13">
        <v>117.09</v>
      </c>
      <c r="L11" s="13">
        <f t="shared" si="6"/>
        <v>6030</v>
      </c>
      <c r="M11" s="13">
        <f t="shared" si="7"/>
        <v>706053</v>
      </c>
      <c r="N11" s="2">
        <v>350</v>
      </c>
      <c r="P11" s="2">
        <f t="shared" si="10"/>
        <v>50</v>
      </c>
      <c r="Q11" s="2">
        <f t="shared" si="11"/>
        <v>50</v>
      </c>
    </row>
    <row r="12" s="2" customFormat="1" ht="21" spans="1:17">
      <c r="A12" s="29" t="s">
        <v>55</v>
      </c>
      <c r="B12" s="13">
        <v>117.09</v>
      </c>
      <c r="C12" s="13">
        <f t="shared" si="0"/>
        <v>5930</v>
      </c>
      <c r="D12" s="13">
        <f t="shared" si="1"/>
        <v>694344</v>
      </c>
      <c r="E12" s="13">
        <v>111.05</v>
      </c>
      <c r="F12" s="13">
        <f t="shared" si="2"/>
        <v>5880</v>
      </c>
      <c r="G12" s="13">
        <f t="shared" si="3"/>
        <v>652974</v>
      </c>
      <c r="H12" s="13">
        <v>111.05</v>
      </c>
      <c r="I12" s="13">
        <f t="shared" si="4"/>
        <v>5880</v>
      </c>
      <c r="J12" s="13">
        <f t="shared" si="5"/>
        <v>652974</v>
      </c>
      <c r="K12" s="13">
        <v>117.09</v>
      </c>
      <c r="L12" s="13">
        <f t="shared" si="6"/>
        <v>5980</v>
      </c>
      <c r="M12" s="13">
        <f t="shared" si="7"/>
        <v>700198</v>
      </c>
      <c r="N12" s="2">
        <v>300</v>
      </c>
      <c r="P12" s="2">
        <f t="shared" si="10"/>
        <v>50</v>
      </c>
      <c r="Q12" s="2">
        <f t="shared" si="11"/>
        <v>50</v>
      </c>
    </row>
    <row r="13" s="2" customFormat="1" ht="21" spans="1:17">
      <c r="A13" s="29" t="s">
        <v>56</v>
      </c>
      <c r="B13" s="13">
        <v>117.09</v>
      </c>
      <c r="C13" s="13">
        <f t="shared" si="0"/>
        <v>5880</v>
      </c>
      <c r="D13" s="13">
        <f t="shared" si="1"/>
        <v>688489</v>
      </c>
      <c r="E13" s="13">
        <v>111.05</v>
      </c>
      <c r="F13" s="13">
        <f t="shared" si="2"/>
        <v>5830</v>
      </c>
      <c r="G13" s="13">
        <f t="shared" si="3"/>
        <v>647422</v>
      </c>
      <c r="H13" s="13">
        <v>111.05</v>
      </c>
      <c r="I13" s="13">
        <f t="shared" si="4"/>
        <v>5830</v>
      </c>
      <c r="J13" s="13">
        <f t="shared" si="5"/>
        <v>647422</v>
      </c>
      <c r="K13" s="13">
        <v>117.09</v>
      </c>
      <c r="L13" s="13">
        <f t="shared" si="6"/>
        <v>5930</v>
      </c>
      <c r="M13" s="13">
        <f t="shared" si="7"/>
        <v>694344</v>
      </c>
      <c r="N13" s="2">
        <v>250</v>
      </c>
      <c r="P13" s="2">
        <f t="shared" si="10"/>
        <v>50</v>
      </c>
      <c r="Q13" s="2">
        <f t="shared" si="11"/>
        <v>50</v>
      </c>
    </row>
    <row r="14" s="2" customFormat="1" ht="21" spans="1:17">
      <c r="A14" s="29" t="s">
        <v>57</v>
      </c>
      <c r="B14" s="13">
        <v>117.09</v>
      </c>
      <c r="C14" s="13">
        <f t="shared" si="0"/>
        <v>5830</v>
      </c>
      <c r="D14" s="13">
        <f t="shared" si="1"/>
        <v>682635</v>
      </c>
      <c r="E14" s="13">
        <v>111.05</v>
      </c>
      <c r="F14" s="13">
        <f t="shared" si="2"/>
        <v>5780</v>
      </c>
      <c r="G14" s="13">
        <f t="shared" si="3"/>
        <v>641869</v>
      </c>
      <c r="H14" s="13">
        <v>111.05</v>
      </c>
      <c r="I14" s="13">
        <f t="shared" si="4"/>
        <v>5780</v>
      </c>
      <c r="J14" s="13">
        <f t="shared" si="5"/>
        <v>641869</v>
      </c>
      <c r="K14" s="13">
        <v>117.09</v>
      </c>
      <c r="L14" s="13">
        <f t="shared" si="6"/>
        <v>5880</v>
      </c>
      <c r="M14" s="13">
        <f t="shared" si="7"/>
        <v>688489</v>
      </c>
      <c r="N14" s="2">
        <v>200</v>
      </c>
      <c r="P14" s="2">
        <f t="shared" si="10"/>
        <v>50</v>
      </c>
      <c r="Q14" s="2">
        <f t="shared" si="11"/>
        <v>50</v>
      </c>
    </row>
    <row r="15" s="2" customFormat="1" ht="21" spans="1:17">
      <c r="A15" s="29" t="s">
        <v>10</v>
      </c>
      <c r="B15" s="13">
        <v>117.09</v>
      </c>
      <c r="C15" s="13">
        <f t="shared" si="0"/>
        <v>5780</v>
      </c>
      <c r="D15" s="13">
        <f t="shared" si="1"/>
        <v>676780</v>
      </c>
      <c r="E15" s="13">
        <v>111.05</v>
      </c>
      <c r="F15" s="13">
        <f t="shared" si="2"/>
        <v>5730</v>
      </c>
      <c r="G15" s="13">
        <f t="shared" si="3"/>
        <v>636317</v>
      </c>
      <c r="H15" s="13">
        <v>111.05</v>
      </c>
      <c r="I15" s="13">
        <f t="shared" si="4"/>
        <v>5730</v>
      </c>
      <c r="J15" s="13">
        <f t="shared" si="5"/>
        <v>636317</v>
      </c>
      <c r="K15" s="13">
        <v>117.09</v>
      </c>
      <c r="L15" s="13">
        <f t="shared" si="6"/>
        <v>5830</v>
      </c>
      <c r="M15" s="13">
        <f t="shared" si="7"/>
        <v>682635</v>
      </c>
      <c r="N15" s="2">
        <v>150</v>
      </c>
      <c r="P15" s="2">
        <f t="shared" si="10"/>
        <v>50</v>
      </c>
      <c r="Q15" s="2">
        <f t="shared" si="11"/>
        <v>50</v>
      </c>
    </row>
    <row r="16" s="2" customFormat="1" ht="21" spans="1:17">
      <c r="A16" s="29" t="s">
        <v>11</v>
      </c>
      <c r="B16" s="13">
        <v>117.09</v>
      </c>
      <c r="C16" s="13">
        <f t="shared" si="0"/>
        <v>5730</v>
      </c>
      <c r="D16" s="13">
        <f t="shared" si="1"/>
        <v>670926</v>
      </c>
      <c r="E16" s="13">
        <v>111.05</v>
      </c>
      <c r="F16" s="13">
        <f t="shared" si="2"/>
        <v>5680</v>
      </c>
      <c r="G16" s="13">
        <f t="shared" si="3"/>
        <v>630764</v>
      </c>
      <c r="H16" s="13">
        <v>111.05</v>
      </c>
      <c r="I16" s="13">
        <f t="shared" si="4"/>
        <v>5680</v>
      </c>
      <c r="J16" s="13">
        <f t="shared" si="5"/>
        <v>630764</v>
      </c>
      <c r="K16" s="13">
        <v>117.09</v>
      </c>
      <c r="L16" s="13">
        <f t="shared" si="6"/>
        <v>5780</v>
      </c>
      <c r="M16" s="13">
        <f t="shared" si="7"/>
        <v>676780</v>
      </c>
      <c r="N16" s="2">
        <v>100</v>
      </c>
      <c r="P16" s="2">
        <f t="shared" si="10"/>
        <v>50</v>
      </c>
      <c r="Q16" s="2">
        <f t="shared" si="11"/>
        <v>50</v>
      </c>
    </row>
    <row r="17" s="2" customFormat="1" ht="21" spans="1:17">
      <c r="A17" s="29" t="s">
        <v>12</v>
      </c>
      <c r="B17" s="13">
        <v>117.09</v>
      </c>
      <c r="C17" s="13">
        <f t="shared" si="0"/>
        <v>5680</v>
      </c>
      <c r="D17" s="13">
        <f t="shared" si="1"/>
        <v>665071</v>
      </c>
      <c r="E17" s="13">
        <v>111.05</v>
      </c>
      <c r="F17" s="13">
        <f t="shared" si="2"/>
        <v>5630</v>
      </c>
      <c r="G17" s="13">
        <f t="shared" si="3"/>
        <v>625212</v>
      </c>
      <c r="H17" s="13">
        <v>111.05</v>
      </c>
      <c r="I17" s="13">
        <f t="shared" si="4"/>
        <v>5630</v>
      </c>
      <c r="J17" s="13">
        <f t="shared" si="5"/>
        <v>625212</v>
      </c>
      <c r="K17" s="13">
        <v>117.09</v>
      </c>
      <c r="L17" s="13">
        <f t="shared" si="6"/>
        <v>5730</v>
      </c>
      <c r="M17" s="13">
        <f t="shared" si="7"/>
        <v>670926</v>
      </c>
      <c r="N17" s="2">
        <v>50</v>
      </c>
      <c r="P17" s="2">
        <f t="shared" si="10"/>
        <v>50</v>
      </c>
      <c r="Q17" s="2">
        <f t="shared" si="11"/>
        <v>50</v>
      </c>
    </row>
    <row r="18" s="2" customFormat="1" ht="21" spans="1:17">
      <c r="A18" s="29" t="s">
        <v>13</v>
      </c>
      <c r="B18" s="13">
        <v>117.09</v>
      </c>
      <c r="C18" s="13">
        <f t="shared" si="0"/>
        <v>5630</v>
      </c>
      <c r="D18" s="13">
        <f t="shared" si="1"/>
        <v>659217</v>
      </c>
      <c r="E18" s="13">
        <v>111.05</v>
      </c>
      <c r="F18" s="13">
        <f t="shared" si="2"/>
        <v>5580</v>
      </c>
      <c r="G18" s="13">
        <f t="shared" si="3"/>
        <v>619659</v>
      </c>
      <c r="H18" s="13">
        <v>111.05</v>
      </c>
      <c r="I18" s="13">
        <f t="shared" si="4"/>
        <v>5580</v>
      </c>
      <c r="J18" s="13">
        <f t="shared" si="5"/>
        <v>619659</v>
      </c>
      <c r="K18" s="13">
        <v>117.09</v>
      </c>
      <c r="L18" s="13">
        <f t="shared" si="6"/>
        <v>5680</v>
      </c>
      <c r="M18" s="13">
        <f t="shared" si="7"/>
        <v>665071</v>
      </c>
      <c r="N18" s="2">
        <v>0</v>
      </c>
      <c r="P18" s="2">
        <f t="shared" si="10"/>
        <v>50</v>
      </c>
      <c r="Q18" s="2">
        <f t="shared" si="11"/>
        <v>50</v>
      </c>
    </row>
    <row r="19" s="2" customFormat="1" ht="21" spans="1:17">
      <c r="A19" s="29" t="s">
        <v>14</v>
      </c>
      <c r="B19" s="13">
        <v>117.09</v>
      </c>
      <c r="C19" s="13">
        <f t="shared" si="0"/>
        <v>5580</v>
      </c>
      <c r="D19" s="13">
        <f t="shared" si="1"/>
        <v>653362</v>
      </c>
      <c r="E19" s="13">
        <v>111.05</v>
      </c>
      <c r="F19" s="13">
        <f t="shared" si="2"/>
        <v>5530</v>
      </c>
      <c r="G19" s="13">
        <f t="shared" si="3"/>
        <v>614107</v>
      </c>
      <c r="H19" s="13">
        <v>111.05</v>
      </c>
      <c r="I19" s="13">
        <f t="shared" si="4"/>
        <v>5530</v>
      </c>
      <c r="J19" s="13">
        <f t="shared" si="5"/>
        <v>614107</v>
      </c>
      <c r="K19" s="13">
        <v>117.09</v>
      </c>
      <c r="L19" s="13">
        <f t="shared" si="6"/>
        <v>5630</v>
      </c>
      <c r="M19" s="13">
        <f t="shared" si="7"/>
        <v>659217</v>
      </c>
      <c r="N19" s="2">
        <v>-50</v>
      </c>
      <c r="P19" s="2">
        <f t="shared" si="10"/>
        <v>50</v>
      </c>
      <c r="Q19" s="2">
        <f t="shared" si="11"/>
        <v>50</v>
      </c>
    </row>
    <row r="20" s="2" customFormat="1" ht="21" spans="1:17">
      <c r="A20" s="29" t="s">
        <v>15</v>
      </c>
      <c r="B20" s="13">
        <v>117.09</v>
      </c>
      <c r="C20" s="13">
        <f t="shared" si="0"/>
        <v>5530</v>
      </c>
      <c r="D20" s="13">
        <f t="shared" si="1"/>
        <v>647508</v>
      </c>
      <c r="E20" s="13">
        <v>111.05</v>
      </c>
      <c r="F20" s="13">
        <f t="shared" si="2"/>
        <v>5480</v>
      </c>
      <c r="G20" s="13">
        <f t="shared" si="3"/>
        <v>608554</v>
      </c>
      <c r="H20" s="13">
        <v>111.05</v>
      </c>
      <c r="I20" s="13">
        <f t="shared" si="4"/>
        <v>5480</v>
      </c>
      <c r="J20" s="13">
        <f t="shared" si="5"/>
        <v>608554</v>
      </c>
      <c r="K20" s="13">
        <v>117.09</v>
      </c>
      <c r="L20" s="13">
        <f t="shared" si="6"/>
        <v>5580</v>
      </c>
      <c r="M20" s="13">
        <f t="shared" si="7"/>
        <v>653362</v>
      </c>
      <c r="N20" s="2">
        <v>-100</v>
      </c>
      <c r="P20" s="2">
        <f t="shared" si="10"/>
        <v>50</v>
      </c>
      <c r="Q20" s="2">
        <f t="shared" si="11"/>
        <v>50</v>
      </c>
    </row>
    <row r="21" s="2" customFormat="1" ht="21" spans="1:17">
      <c r="A21" s="29" t="s">
        <v>16</v>
      </c>
      <c r="B21" s="13">
        <v>117.09</v>
      </c>
      <c r="C21" s="13">
        <f t="shared" si="0"/>
        <v>5480</v>
      </c>
      <c r="D21" s="13">
        <f t="shared" si="1"/>
        <v>641653</v>
      </c>
      <c r="E21" s="13">
        <v>111.05</v>
      </c>
      <c r="F21" s="13">
        <f t="shared" si="2"/>
        <v>5430</v>
      </c>
      <c r="G21" s="13">
        <f t="shared" si="3"/>
        <v>603002</v>
      </c>
      <c r="H21" s="13">
        <v>111.05</v>
      </c>
      <c r="I21" s="13">
        <f t="shared" si="4"/>
        <v>5430</v>
      </c>
      <c r="J21" s="13">
        <f t="shared" si="5"/>
        <v>603002</v>
      </c>
      <c r="K21" s="13">
        <v>117.09</v>
      </c>
      <c r="L21" s="13">
        <f t="shared" si="6"/>
        <v>5530</v>
      </c>
      <c r="M21" s="13">
        <f t="shared" si="7"/>
        <v>647508</v>
      </c>
      <c r="N21" s="2">
        <v>-150</v>
      </c>
      <c r="P21" s="2">
        <f t="shared" si="10"/>
        <v>50</v>
      </c>
      <c r="Q21" s="2">
        <f t="shared" si="11"/>
        <v>50</v>
      </c>
    </row>
    <row r="22" s="2" customFormat="1" ht="21" spans="1:17">
      <c r="A22" s="29" t="s">
        <v>17</v>
      </c>
      <c r="B22" s="13">
        <v>117.09</v>
      </c>
      <c r="C22" s="13">
        <f t="shared" ref="C22:C31" si="12">$M$37+N22+$C$33</f>
        <v>5430</v>
      </c>
      <c r="D22" s="13">
        <f t="shared" si="1"/>
        <v>635799</v>
      </c>
      <c r="E22" s="13">
        <v>111.05</v>
      </c>
      <c r="F22" s="13">
        <f t="shared" ref="F22:F31" si="13">$M$37+N22</f>
        <v>5380</v>
      </c>
      <c r="G22" s="13">
        <f t="shared" si="3"/>
        <v>597449</v>
      </c>
      <c r="H22" s="13">
        <v>111.05</v>
      </c>
      <c r="I22" s="13">
        <f t="shared" si="4"/>
        <v>5380</v>
      </c>
      <c r="J22" s="13">
        <f t="shared" si="5"/>
        <v>597449</v>
      </c>
      <c r="K22" s="13">
        <v>117.09</v>
      </c>
      <c r="L22" s="13">
        <f t="shared" si="6"/>
        <v>5480</v>
      </c>
      <c r="M22" s="13">
        <f t="shared" si="7"/>
        <v>641653</v>
      </c>
      <c r="N22" s="2">
        <v>-200</v>
      </c>
      <c r="P22" s="2">
        <f t="shared" si="10"/>
        <v>50</v>
      </c>
      <c r="Q22" s="2">
        <f t="shared" si="11"/>
        <v>50</v>
      </c>
    </row>
    <row r="23" s="2" customFormat="1" ht="21" spans="1:17">
      <c r="A23" s="29" t="s">
        <v>18</v>
      </c>
      <c r="B23" s="13">
        <v>117.09</v>
      </c>
      <c r="C23" s="13">
        <f t="shared" si="12"/>
        <v>5380</v>
      </c>
      <c r="D23" s="13">
        <f t="shared" si="1"/>
        <v>629944</v>
      </c>
      <c r="E23" s="13">
        <v>111.05</v>
      </c>
      <c r="F23" s="13">
        <f t="shared" si="13"/>
        <v>5330</v>
      </c>
      <c r="G23" s="13">
        <f t="shared" si="3"/>
        <v>591897</v>
      </c>
      <c r="H23" s="13">
        <v>111.05</v>
      </c>
      <c r="I23" s="13">
        <f t="shared" ref="I23:I31" si="14">$M$37+N23</f>
        <v>5330</v>
      </c>
      <c r="J23" s="13">
        <f t="shared" si="5"/>
        <v>591897</v>
      </c>
      <c r="K23" s="13">
        <v>117.09</v>
      </c>
      <c r="L23" s="13">
        <f t="shared" si="6"/>
        <v>5430</v>
      </c>
      <c r="M23" s="13">
        <f t="shared" si="7"/>
        <v>635799</v>
      </c>
      <c r="N23" s="2">
        <v>-250</v>
      </c>
      <c r="P23" s="2">
        <f t="shared" si="10"/>
        <v>50</v>
      </c>
      <c r="Q23" s="2">
        <f t="shared" si="11"/>
        <v>50</v>
      </c>
    </row>
    <row r="24" s="2" customFormat="1" ht="21" spans="1:17">
      <c r="A24" s="29" t="s">
        <v>19</v>
      </c>
      <c r="B24" s="13">
        <v>117.09</v>
      </c>
      <c r="C24" s="13">
        <f t="shared" si="12"/>
        <v>5330</v>
      </c>
      <c r="D24" s="13">
        <f t="shared" si="1"/>
        <v>624090</v>
      </c>
      <c r="E24" s="13">
        <v>111.05</v>
      </c>
      <c r="F24" s="13">
        <f t="shared" si="13"/>
        <v>5280</v>
      </c>
      <c r="G24" s="13">
        <f t="shared" si="3"/>
        <v>586344</v>
      </c>
      <c r="H24" s="13">
        <v>111.05</v>
      </c>
      <c r="I24" s="13">
        <f t="shared" si="14"/>
        <v>5280</v>
      </c>
      <c r="J24" s="13">
        <f t="shared" si="5"/>
        <v>586344</v>
      </c>
      <c r="K24" s="13">
        <v>117.09</v>
      </c>
      <c r="L24" s="13">
        <f t="shared" si="6"/>
        <v>5380</v>
      </c>
      <c r="M24" s="13">
        <f t="shared" si="7"/>
        <v>629944</v>
      </c>
      <c r="N24" s="2">
        <v>-300</v>
      </c>
      <c r="P24" s="2">
        <f t="shared" si="10"/>
        <v>50</v>
      </c>
      <c r="Q24" s="2">
        <f t="shared" si="11"/>
        <v>50</v>
      </c>
    </row>
    <row r="25" s="2" customFormat="1" ht="21" spans="1:17">
      <c r="A25" s="29" t="s">
        <v>20</v>
      </c>
      <c r="B25" s="13">
        <v>117.09</v>
      </c>
      <c r="C25" s="13">
        <f t="shared" si="12"/>
        <v>5280</v>
      </c>
      <c r="D25" s="13">
        <f t="shared" si="1"/>
        <v>618235</v>
      </c>
      <c r="E25" s="13">
        <v>111.05</v>
      </c>
      <c r="F25" s="13">
        <f t="shared" si="13"/>
        <v>5230</v>
      </c>
      <c r="G25" s="13">
        <f t="shared" si="3"/>
        <v>580792</v>
      </c>
      <c r="H25" s="13">
        <v>111.05</v>
      </c>
      <c r="I25" s="13">
        <f t="shared" si="14"/>
        <v>5230</v>
      </c>
      <c r="J25" s="13">
        <f t="shared" si="5"/>
        <v>580792</v>
      </c>
      <c r="K25" s="13">
        <v>117.09</v>
      </c>
      <c r="L25" s="13">
        <f t="shared" si="6"/>
        <v>5330</v>
      </c>
      <c r="M25" s="13">
        <f t="shared" si="7"/>
        <v>624090</v>
      </c>
      <c r="N25" s="2">
        <v>-350</v>
      </c>
      <c r="P25" s="2">
        <f t="shared" si="10"/>
        <v>50</v>
      </c>
      <c r="Q25" s="2">
        <f t="shared" si="11"/>
        <v>50</v>
      </c>
    </row>
    <row r="26" s="2" customFormat="1" ht="21" spans="1:17">
      <c r="A26" s="29" t="s">
        <v>21</v>
      </c>
      <c r="B26" s="13">
        <v>117.09</v>
      </c>
      <c r="C26" s="13">
        <f t="shared" si="12"/>
        <v>5240</v>
      </c>
      <c r="D26" s="13">
        <f t="shared" si="1"/>
        <v>613552</v>
      </c>
      <c r="E26" s="13">
        <v>111.05</v>
      </c>
      <c r="F26" s="13">
        <f t="shared" si="13"/>
        <v>5190</v>
      </c>
      <c r="G26" s="13">
        <f t="shared" si="3"/>
        <v>576350</v>
      </c>
      <c r="H26" s="30">
        <v>111.05</v>
      </c>
      <c r="I26" s="30">
        <f t="shared" si="14"/>
        <v>5190</v>
      </c>
      <c r="J26" s="30">
        <f t="shared" si="5"/>
        <v>576350</v>
      </c>
      <c r="K26" s="30">
        <v>117.09</v>
      </c>
      <c r="L26" s="30">
        <f t="shared" si="6"/>
        <v>5290</v>
      </c>
      <c r="M26" s="30">
        <f t="shared" si="7"/>
        <v>619406</v>
      </c>
      <c r="N26" s="2">
        <v>-390</v>
      </c>
      <c r="P26" s="2">
        <f t="shared" si="10"/>
        <v>50</v>
      </c>
      <c r="Q26" s="2">
        <f t="shared" si="11"/>
        <v>50</v>
      </c>
    </row>
    <row r="27" s="2" customFormat="1" ht="21" spans="1:17">
      <c r="A27" s="29" t="s">
        <v>22</v>
      </c>
      <c r="B27" s="13">
        <v>117.09</v>
      </c>
      <c r="C27" s="13">
        <f t="shared" si="12"/>
        <v>5210</v>
      </c>
      <c r="D27" s="13">
        <f t="shared" si="1"/>
        <v>610039</v>
      </c>
      <c r="E27" s="13">
        <v>111.05</v>
      </c>
      <c r="F27" s="13">
        <f t="shared" si="13"/>
        <v>5160</v>
      </c>
      <c r="G27" s="13">
        <f t="shared" si="3"/>
        <v>573018</v>
      </c>
      <c r="H27" s="13">
        <v>111.05</v>
      </c>
      <c r="I27" s="13">
        <f t="shared" si="14"/>
        <v>5160</v>
      </c>
      <c r="J27" s="13">
        <f t="shared" si="5"/>
        <v>573018</v>
      </c>
      <c r="K27" s="13">
        <v>117.09</v>
      </c>
      <c r="L27" s="13">
        <f t="shared" si="6"/>
        <v>5260</v>
      </c>
      <c r="M27" s="13">
        <f t="shared" si="7"/>
        <v>615893</v>
      </c>
      <c r="N27" s="2">
        <v>-420</v>
      </c>
      <c r="P27" s="2">
        <f t="shared" si="10"/>
        <v>50</v>
      </c>
      <c r="Q27" s="2">
        <f t="shared" si="11"/>
        <v>50</v>
      </c>
    </row>
    <row r="28" s="2" customFormat="1" ht="21" spans="1:17">
      <c r="A28" s="29" t="s">
        <v>23</v>
      </c>
      <c r="B28" s="13">
        <v>117.09</v>
      </c>
      <c r="C28" s="13">
        <f t="shared" si="12"/>
        <v>5180</v>
      </c>
      <c r="D28" s="13">
        <f t="shared" si="1"/>
        <v>606526</v>
      </c>
      <c r="E28" s="13">
        <v>111.05</v>
      </c>
      <c r="F28" s="13">
        <f t="shared" si="13"/>
        <v>5130</v>
      </c>
      <c r="G28" s="13">
        <f t="shared" si="3"/>
        <v>569687</v>
      </c>
      <c r="H28" s="30">
        <v>111.05</v>
      </c>
      <c r="I28" s="30">
        <f t="shared" si="14"/>
        <v>5130</v>
      </c>
      <c r="J28" s="30">
        <f t="shared" si="5"/>
        <v>569687</v>
      </c>
      <c r="K28" s="13">
        <v>117.09</v>
      </c>
      <c r="L28" s="13">
        <f t="shared" si="6"/>
        <v>5230</v>
      </c>
      <c r="M28" s="13">
        <f t="shared" si="7"/>
        <v>612381</v>
      </c>
      <c r="N28" s="2">
        <v>-450</v>
      </c>
      <c r="P28" s="2">
        <f t="shared" si="10"/>
        <v>50</v>
      </c>
      <c r="Q28" s="2">
        <f t="shared" si="11"/>
        <v>50</v>
      </c>
    </row>
    <row r="29" s="2" customFormat="1" ht="21" spans="1:17">
      <c r="A29" s="29" t="s">
        <v>24</v>
      </c>
      <c r="B29" s="13">
        <v>117.09</v>
      </c>
      <c r="C29" s="13">
        <f t="shared" si="12"/>
        <v>5160</v>
      </c>
      <c r="D29" s="13">
        <f t="shared" si="1"/>
        <v>604184</v>
      </c>
      <c r="E29" s="13">
        <v>111.05</v>
      </c>
      <c r="F29" s="13">
        <f t="shared" si="13"/>
        <v>5110</v>
      </c>
      <c r="G29" s="13">
        <f t="shared" si="3"/>
        <v>567466</v>
      </c>
      <c r="H29" s="13">
        <v>111.05</v>
      </c>
      <c r="I29" s="13">
        <f t="shared" si="14"/>
        <v>5110</v>
      </c>
      <c r="J29" s="13">
        <f t="shared" si="5"/>
        <v>567466</v>
      </c>
      <c r="K29" s="13">
        <v>117.09</v>
      </c>
      <c r="L29" s="13">
        <f t="shared" si="6"/>
        <v>5210</v>
      </c>
      <c r="M29" s="13">
        <f t="shared" si="7"/>
        <v>610039</v>
      </c>
      <c r="N29" s="2">
        <v>-470</v>
      </c>
      <c r="P29" s="2">
        <f t="shared" si="10"/>
        <v>50</v>
      </c>
      <c r="Q29" s="2">
        <f t="shared" si="11"/>
        <v>50</v>
      </c>
    </row>
    <row r="30" s="2" customFormat="1" ht="21" spans="1:17">
      <c r="A30" s="29" t="s">
        <v>25</v>
      </c>
      <c r="B30" s="13">
        <v>117.09</v>
      </c>
      <c r="C30" s="13">
        <f t="shared" si="12"/>
        <v>5150</v>
      </c>
      <c r="D30" s="13">
        <f t="shared" si="1"/>
        <v>603014</v>
      </c>
      <c r="E30" s="13">
        <v>111.05</v>
      </c>
      <c r="F30" s="13">
        <f t="shared" si="13"/>
        <v>5100</v>
      </c>
      <c r="G30" s="13">
        <f t="shared" si="3"/>
        <v>566355</v>
      </c>
      <c r="H30" s="13">
        <v>111.05</v>
      </c>
      <c r="I30" s="13">
        <f t="shared" si="14"/>
        <v>5100</v>
      </c>
      <c r="J30" s="13">
        <f t="shared" si="5"/>
        <v>566355</v>
      </c>
      <c r="K30" s="13">
        <v>117.09</v>
      </c>
      <c r="L30" s="13">
        <f t="shared" si="6"/>
        <v>5200</v>
      </c>
      <c r="M30" s="13">
        <f t="shared" si="7"/>
        <v>608868</v>
      </c>
      <c r="N30" s="2">
        <v>-480</v>
      </c>
      <c r="P30" s="2">
        <f t="shared" si="10"/>
        <v>50</v>
      </c>
      <c r="Q30" s="2">
        <f t="shared" si="11"/>
        <v>50</v>
      </c>
    </row>
    <row r="31" s="2" customFormat="1" ht="21" customHeight="1" spans="1:17">
      <c r="A31" s="29" t="s">
        <v>26</v>
      </c>
      <c r="B31" s="13">
        <v>117.09</v>
      </c>
      <c r="C31" s="13">
        <f t="shared" si="12"/>
        <v>5130</v>
      </c>
      <c r="D31" s="13">
        <f t="shared" si="1"/>
        <v>600672</v>
      </c>
      <c r="E31" s="13">
        <v>111.05</v>
      </c>
      <c r="F31" s="13">
        <f t="shared" si="13"/>
        <v>5080</v>
      </c>
      <c r="G31" s="13">
        <f t="shared" si="3"/>
        <v>564134</v>
      </c>
      <c r="H31" s="13">
        <v>111.05</v>
      </c>
      <c r="I31" s="13">
        <f t="shared" si="14"/>
        <v>5080</v>
      </c>
      <c r="J31" s="13">
        <f t="shared" si="5"/>
        <v>564134</v>
      </c>
      <c r="K31" s="13">
        <v>117.09</v>
      </c>
      <c r="L31" s="13">
        <f t="shared" si="6"/>
        <v>5180</v>
      </c>
      <c r="M31" s="13">
        <f t="shared" si="7"/>
        <v>606526</v>
      </c>
      <c r="N31" s="2">
        <v>-500</v>
      </c>
      <c r="P31" s="2">
        <f t="shared" si="10"/>
        <v>50</v>
      </c>
      <c r="Q31" s="2">
        <f t="shared" si="11"/>
        <v>50</v>
      </c>
    </row>
    <row r="32" ht="24" customHeight="1" spans="2:13">
      <c r="B32" s="14">
        <f>SUM(B6:B31)</f>
        <v>3044.34</v>
      </c>
      <c r="C32" s="14">
        <f t="shared" ref="C32:M32" si="15">SUM(C6:C31)</f>
        <v>146170</v>
      </c>
      <c r="D32" s="14">
        <f t="shared" si="15"/>
        <v>17115047</v>
      </c>
      <c r="E32" s="14">
        <f t="shared" si="15"/>
        <v>2887.3</v>
      </c>
      <c r="F32" s="14">
        <f t="shared" si="15"/>
        <v>144870</v>
      </c>
      <c r="G32" s="14">
        <f t="shared" si="15"/>
        <v>16087820</v>
      </c>
      <c r="H32" s="14">
        <f t="shared" si="15"/>
        <v>2887.3</v>
      </c>
      <c r="I32" s="14">
        <f t="shared" si="15"/>
        <v>144870</v>
      </c>
      <c r="J32" s="14">
        <f t="shared" si="15"/>
        <v>16087820</v>
      </c>
      <c r="K32" s="14">
        <f t="shared" si="15"/>
        <v>3044.34</v>
      </c>
      <c r="L32" s="14">
        <f t="shared" si="15"/>
        <v>147470</v>
      </c>
      <c r="M32" s="14">
        <f t="shared" si="15"/>
        <v>17267263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100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66557950</v>
      </c>
    </row>
    <row r="37" ht="27.95" customHeight="1" spans="1:13">
      <c r="A37" s="17" t="s">
        <v>31</v>
      </c>
      <c r="B37" s="19">
        <f>B36/B35</f>
        <v>5610.41718647794</v>
      </c>
      <c r="M37" s="33">
        <v>5580</v>
      </c>
    </row>
    <row r="38" ht="17.5" spans="1:7">
      <c r="A38" s="31" t="s">
        <v>80</v>
      </c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  <row r="45" spans="4:7">
      <c r="D45" s="32"/>
      <c r="E45" s="32"/>
      <c r="F45" s="32"/>
      <c r="G45" s="32"/>
    </row>
  </sheetData>
  <mergeCells count="6">
    <mergeCell ref="A3:M3"/>
    <mergeCell ref="B4:D4"/>
    <mergeCell ref="E4:G4"/>
    <mergeCell ref="H4:J4"/>
    <mergeCell ref="K4:M4"/>
    <mergeCell ref="A34:B3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13" workbookViewId="0">
      <selection activeCell="A27" sqref="$A27:$XFD27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customFormat="1" ht="42" customHeight="1" spans="1:13">
      <c r="A4" s="34" t="s">
        <v>102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9"/>
    </row>
    <row r="5" s="1" customFormat="1" ht="20.1" customHeight="1" spans="1:13">
      <c r="A5" s="25"/>
      <c r="B5" s="26" t="s">
        <v>2</v>
      </c>
      <c r="C5" s="27"/>
      <c r="D5" s="28"/>
      <c r="E5" s="26" t="s">
        <v>3</v>
      </c>
      <c r="F5" s="27"/>
      <c r="G5" s="28"/>
      <c r="H5" s="26" t="s">
        <v>4</v>
      </c>
      <c r="I5" s="27"/>
      <c r="J5" s="28"/>
      <c r="K5" s="26" t="s">
        <v>5</v>
      </c>
      <c r="L5" s="27"/>
      <c r="M5" s="28"/>
    </row>
    <row r="6" s="1" customFormat="1" ht="20.1" customHeight="1" spans="1:13">
      <c r="A6" s="25" t="s">
        <v>6</v>
      </c>
      <c r="B6" s="25" t="s">
        <v>7</v>
      </c>
      <c r="C6" s="25" t="s">
        <v>8</v>
      </c>
      <c r="D6" s="25" t="s">
        <v>9</v>
      </c>
      <c r="E6" s="25" t="s">
        <v>7</v>
      </c>
      <c r="F6" s="25" t="s">
        <v>8</v>
      </c>
      <c r="G6" s="25" t="s">
        <v>9</v>
      </c>
      <c r="H6" s="25" t="s">
        <v>7</v>
      </c>
      <c r="I6" s="25" t="s">
        <v>8</v>
      </c>
      <c r="J6" s="25" t="s">
        <v>9</v>
      </c>
      <c r="K6" s="25" t="s">
        <v>7</v>
      </c>
      <c r="L6" s="25" t="s">
        <v>8</v>
      </c>
      <c r="M6" s="25" t="s">
        <v>9</v>
      </c>
    </row>
    <row r="7" s="2" customFormat="1" ht="21" spans="1:17">
      <c r="A7" s="29" t="s">
        <v>50</v>
      </c>
      <c r="B7" s="36">
        <v>117.24</v>
      </c>
      <c r="C7" s="13">
        <f t="shared" ref="C7:C21" si="0">$M$37+N7+$C$33+$D$33</f>
        <v>6180</v>
      </c>
      <c r="D7" s="13">
        <f t="shared" ref="D7:D31" si="1">ROUND(C7*B7,0)</f>
        <v>724543</v>
      </c>
      <c r="E7" s="36">
        <v>111.19</v>
      </c>
      <c r="F7" s="13">
        <f t="shared" ref="F7:F21" si="2">$M$37+N7+$F$33</f>
        <v>6130</v>
      </c>
      <c r="G7" s="13">
        <f t="shared" ref="G7:G31" si="3">ROUND(F7*E7,0)</f>
        <v>681595</v>
      </c>
      <c r="H7" s="36">
        <v>111.19</v>
      </c>
      <c r="I7" s="13">
        <f t="shared" ref="I7:I22" si="4">$M$37+N7+$I$33</f>
        <v>6130</v>
      </c>
      <c r="J7" s="13">
        <f t="shared" ref="J7:J31" si="5">ROUND(I7*H7,0)</f>
        <v>681595</v>
      </c>
      <c r="K7" s="36">
        <v>117.24</v>
      </c>
      <c r="L7" s="13">
        <f t="shared" ref="L7:L31" si="6">$M$37+N7+$L$33</f>
        <v>6230</v>
      </c>
      <c r="M7" s="13">
        <f t="shared" ref="M7:M31" si="7">ROUND(L7*K7,0)</f>
        <v>730405</v>
      </c>
      <c r="N7" s="2">
        <v>550</v>
      </c>
      <c r="P7" s="2">
        <f t="shared" ref="P7:P31" si="8">L7-C7</f>
        <v>50</v>
      </c>
      <c r="Q7" s="2">
        <f t="shared" ref="Q7:Q31" si="9">C7-F7</f>
        <v>50</v>
      </c>
    </row>
    <row r="8" s="2" customFormat="1" ht="21" spans="1:17">
      <c r="A8" s="29" t="s">
        <v>51</v>
      </c>
      <c r="B8" s="36">
        <v>117.24</v>
      </c>
      <c r="C8" s="13">
        <f t="shared" si="0"/>
        <v>6130</v>
      </c>
      <c r="D8" s="13">
        <f t="shared" si="1"/>
        <v>718681</v>
      </c>
      <c r="E8" s="36">
        <v>111.19</v>
      </c>
      <c r="F8" s="13">
        <f t="shared" si="2"/>
        <v>6080</v>
      </c>
      <c r="G8" s="13">
        <f t="shared" si="3"/>
        <v>676035</v>
      </c>
      <c r="H8" s="36">
        <v>111.19</v>
      </c>
      <c r="I8" s="13">
        <f t="shared" si="4"/>
        <v>6080</v>
      </c>
      <c r="J8" s="13">
        <f t="shared" si="5"/>
        <v>676035</v>
      </c>
      <c r="K8" s="36">
        <v>117.24</v>
      </c>
      <c r="L8" s="13">
        <f t="shared" si="6"/>
        <v>6180</v>
      </c>
      <c r="M8" s="13">
        <f t="shared" si="7"/>
        <v>724543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36">
        <v>117.24</v>
      </c>
      <c r="C9" s="36">
        <f t="shared" si="0"/>
        <v>6080</v>
      </c>
      <c r="D9" s="36">
        <f t="shared" si="1"/>
        <v>712819</v>
      </c>
      <c r="E9" s="36">
        <v>111.19</v>
      </c>
      <c r="F9" s="36">
        <f t="shared" si="2"/>
        <v>6030</v>
      </c>
      <c r="G9" s="36">
        <f t="shared" si="3"/>
        <v>670476</v>
      </c>
      <c r="H9" s="36">
        <v>111.19</v>
      </c>
      <c r="I9" s="36">
        <f t="shared" si="4"/>
        <v>6030</v>
      </c>
      <c r="J9" s="36">
        <f t="shared" si="5"/>
        <v>670476</v>
      </c>
      <c r="K9" s="36">
        <v>117.24</v>
      </c>
      <c r="L9" s="36">
        <f t="shared" si="6"/>
        <v>6130</v>
      </c>
      <c r="M9" s="36">
        <f t="shared" si="7"/>
        <v>718681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36">
        <v>117.24</v>
      </c>
      <c r="C10" s="36">
        <f t="shared" si="0"/>
        <v>6030</v>
      </c>
      <c r="D10" s="36">
        <f t="shared" si="1"/>
        <v>706957</v>
      </c>
      <c r="E10" s="36">
        <v>111.19</v>
      </c>
      <c r="F10" s="36">
        <f t="shared" si="2"/>
        <v>5980</v>
      </c>
      <c r="G10" s="36">
        <f t="shared" si="3"/>
        <v>664916</v>
      </c>
      <c r="H10" s="36">
        <v>111.19</v>
      </c>
      <c r="I10" s="36">
        <f t="shared" si="4"/>
        <v>5980</v>
      </c>
      <c r="J10" s="36">
        <f t="shared" si="5"/>
        <v>664916</v>
      </c>
      <c r="K10" s="36">
        <v>117.24</v>
      </c>
      <c r="L10" s="36">
        <f t="shared" si="6"/>
        <v>6080</v>
      </c>
      <c r="M10" s="36">
        <f t="shared" si="7"/>
        <v>712819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36">
        <v>117.24</v>
      </c>
      <c r="C11" s="36">
        <f t="shared" si="0"/>
        <v>5980</v>
      </c>
      <c r="D11" s="36">
        <f t="shared" si="1"/>
        <v>701095</v>
      </c>
      <c r="E11" s="36">
        <v>111.19</v>
      </c>
      <c r="F11" s="36">
        <f t="shared" si="2"/>
        <v>5930</v>
      </c>
      <c r="G11" s="36">
        <f t="shared" si="3"/>
        <v>659357</v>
      </c>
      <c r="H11" s="36">
        <v>111.19</v>
      </c>
      <c r="I11" s="36">
        <f t="shared" si="4"/>
        <v>5930</v>
      </c>
      <c r="J11" s="36">
        <f t="shared" si="5"/>
        <v>659357</v>
      </c>
      <c r="K11" s="36">
        <v>117.24</v>
      </c>
      <c r="L11" s="36">
        <f t="shared" si="6"/>
        <v>6030</v>
      </c>
      <c r="M11" s="36">
        <f t="shared" si="7"/>
        <v>706957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36">
        <v>117.24</v>
      </c>
      <c r="C12" s="36">
        <f t="shared" si="0"/>
        <v>5930</v>
      </c>
      <c r="D12" s="36">
        <f t="shared" si="1"/>
        <v>695233</v>
      </c>
      <c r="E12" s="36">
        <v>111.19</v>
      </c>
      <c r="F12" s="36">
        <f t="shared" si="2"/>
        <v>5880</v>
      </c>
      <c r="G12" s="36">
        <f t="shared" si="3"/>
        <v>653797</v>
      </c>
      <c r="H12" s="36">
        <v>111.19</v>
      </c>
      <c r="I12" s="36">
        <f t="shared" si="4"/>
        <v>5880</v>
      </c>
      <c r="J12" s="36">
        <f t="shared" si="5"/>
        <v>653797</v>
      </c>
      <c r="K12" s="36">
        <v>117.24</v>
      </c>
      <c r="L12" s="36">
        <f t="shared" si="6"/>
        <v>5980</v>
      </c>
      <c r="M12" s="36">
        <f t="shared" si="7"/>
        <v>701095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36">
        <v>117.24</v>
      </c>
      <c r="C13" s="36">
        <f t="shared" si="0"/>
        <v>5880</v>
      </c>
      <c r="D13" s="36">
        <f t="shared" si="1"/>
        <v>689371</v>
      </c>
      <c r="E13" s="36">
        <v>111.19</v>
      </c>
      <c r="F13" s="36">
        <f t="shared" si="2"/>
        <v>5830</v>
      </c>
      <c r="G13" s="36">
        <f t="shared" si="3"/>
        <v>648238</v>
      </c>
      <c r="H13" s="36">
        <v>111.19</v>
      </c>
      <c r="I13" s="36">
        <f t="shared" si="4"/>
        <v>5830</v>
      </c>
      <c r="J13" s="36">
        <f t="shared" si="5"/>
        <v>648238</v>
      </c>
      <c r="K13" s="36">
        <v>117.24</v>
      </c>
      <c r="L13" s="36">
        <f t="shared" si="6"/>
        <v>5930</v>
      </c>
      <c r="M13" s="36">
        <f t="shared" si="7"/>
        <v>695233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36">
        <v>117.24</v>
      </c>
      <c r="C14" s="36">
        <f t="shared" si="0"/>
        <v>5830</v>
      </c>
      <c r="D14" s="36">
        <f t="shared" si="1"/>
        <v>683509</v>
      </c>
      <c r="E14" s="36">
        <v>111.19</v>
      </c>
      <c r="F14" s="36">
        <f t="shared" si="2"/>
        <v>5780</v>
      </c>
      <c r="G14" s="36">
        <f t="shared" si="3"/>
        <v>642678</v>
      </c>
      <c r="H14" s="30">
        <v>111.19</v>
      </c>
      <c r="I14" s="30">
        <f t="shared" si="4"/>
        <v>5780</v>
      </c>
      <c r="J14" s="30">
        <f t="shared" si="5"/>
        <v>642678</v>
      </c>
      <c r="K14" s="36">
        <v>117.24</v>
      </c>
      <c r="L14" s="36">
        <f t="shared" si="6"/>
        <v>5880</v>
      </c>
      <c r="M14" s="36">
        <f t="shared" si="7"/>
        <v>689371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36">
        <v>117.24</v>
      </c>
      <c r="C15" s="36">
        <f t="shared" si="0"/>
        <v>5780</v>
      </c>
      <c r="D15" s="36">
        <f t="shared" si="1"/>
        <v>677647</v>
      </c>
      <c r="E15" s="36">
        <v>111.19</v>
      </c>
      <c r="F15" s="36">
        <f t="shared" si="2"/>
        <v>5730</v>
      </c>
      <c r="G15" s="36">
        <f t="shared" si="3"/>
        <v>637119</v>
      </c>
      <c r="H15" s="36">
        <v>111.19</v>
      </c>
      <c r="I15" s="36">
        <f t="shared" si="4"/>
        <v>5730</v>
      </c>
      <c r="J15" s="36">
        <f t="shared" si="5"/>
        <v>637119</v>
      </c>
      <c r="K15" s="36">
        <v>117.24</v>
      </c>
      <c r="L15" s="36">
        <f t="shared" si="6"/>
        <v>5830</v>
      </c>
      <c r="M15" s="36">
        <f t="shared" si="7"/>
        <v>683509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36">
        <v>117.24</v>
      </c>
      <c r="C16" s="36">
        <f t="shared" si="0"/>
        <v>5730</v>
      </c>
      <c r="D16" s="36">
        <f t="shared" si="1"/>
        <v>671785</v>
      </c>
      <c r="E16" s="36">
        <v>111.19</v>
      </c>
      <c r="F16" s="36">
        <f t="shared" si="2"/>
        <v>5680</v>
      </c>
      <c r="G16" s="36">
        <f t="shared" si="3"/>
        <v>631559</v>
      </c>
      <c r="H16" s="36">
        <v>111.19</v>
      </c>
      <c r="I16" s="36">
        <f t="shared" si="4"/>
        <v>5680</v>
      </c>
      <c r="J16" s="36">
        <f t="shared" si="5"/>
        <v>631559</v>
      </c>
      <c r="K16" s="36">
        <v>117.24</v>
      </c>
      <c r="L16" s="36">
        <f t="shared" si="6"/>
        <v>5780</v>
      </c>
      <c r="M16" s="36">
        <f t="shared" si="7"/>
        <v>677647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36">
        <v>117.24</v>
      </c>
      <c r="C17" s="36">
        <f t="shared" si="0"/>
        <v>5680</v>
      </c>
      <c r="D17" s="36">
        <f t="shared" si="1"/>
        <v>665923</v>
      </c>
      <c r="E17" s="36">
        <v>111.19</v>
      </c>
      <c r="F17" s="36">
        <f t="shared" si="2"/>
        <v>5630</v>
      </c>
      <c r="G17" s="36">
        <f t="shared" si="3"/>
        <v>626000</v>
      </c>
      <c r="H17" s="30">
        <v>111.19</v>
      </c>
      <c r="I17" s="30">
        <f t="shared" si="4"/>
        <v>5630</v>
      </c>
      <c r="J17" s="30">
        <f t="shared" si="5"/>
        <v>626000</v>
      </c>
      <c r="K17" s="36">
        <v>117.24</v>
      </c>
      <c r="L17" s="36">
        <f t="shared" si="6"/>
        <v>5730</v>
      </c>
      <c r="M17" s="36">
        <f t="shared" si="7"/>
        <v>671785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36">
        <v>117.24</v>
      </c>
      <c r="C18" s="36">
        <f t="shared" si="0"/>
        <v>5630</v>
      </c>
      <c r="D18" s="36">
        <f t="shared" si="1"/>
        <v>660061</v>
      </c>
      <c r="E18" s="36">
        <v>111.19</v>
      </c>
      <c r="F18" s="36">
        <f t="shared" si="2"/>
        <v>5580</v>
      </c>
      <c r="G18" s="36">
        <f t="shared" si="3"/>
        <v>620440</v>
      </c>
      <c r="H18" s="36">
        <v>111.19</v>
      </c>
      <c r="I18" s="36">
        <f t="shared" si="4"/>
        <v>5580</v>
      </c>
      <c r="J18" s="36">
        <f t="shared" si="5"/>
        <v>620440</v>
      </c>
      <c r="K18" s="36">
        <v>117.24</v>
      </c>
      <c r="L18" s="36">
        <f t="shared" si="6"/>
        <v>5680</v>
      </c>
      <c r="M18" s="36">
        <f t="shared" si="7"/>
        <v>665923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36">
        <v>117.24</v>
      </c>
      <c r="C19" s="36">
        <f t="shared" si="0"/>
        <v>5580</v>
      </c>
      <c r="D19" s="36">
        <f t="shared" si="1"/>
        <v>654199</v>
      </c>
      <c r="E19" s="36">
        <v>111.19</v>
      </c>
      <c r="F19" s="36">
        <f t="shared" si="2"/>
        <v>5530</v>
      </c>
      <c r="G19" s="36">
        <f t="shared" si="3"/>
        <v>614881</v>
      </c>
      <c r="H19" s="36">
        <v>111.19</v>
      </c>
      <c r="I19" s="36">
        <f t="shared" si="4"/>
        <v>5530</v>
      </c>
      <c r="J19" s="36">
        <f t="shared" si="5"/>
        <v>614881</v>
      </c>
      <c r="K19" s="36">
        <v>117.24</v>
      </c>
      <c r="L19" s="36">
        <f t="shared" si="6"/>
        <v>5630</v>
      </c>
      <c r="M19" s="36">
        <f t="shared" si="7"/>
        <v>660061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36">
        <v>117.24</v>
      </c>
      <c r="C20" s="36">
        <f t="shared" si="0"/>
        <v>5530</v>
      </c>
      <c r="D20" s="36">
        <f t="shared" si="1"/>
        <v>648337</v>
      </c>
      <c r="E20" s="36">
        <v>111.19</v>
      </c>
      <c r="F20" s="36">
        <f t="shared" si="2"/>
        <v>5480</v>
      </c>
      <c r="G20" s="36">
        <f t="shared" si="3"/>
        <v>609321</v>
      </c>
      <c r="H20" s="36">
        <v>111.19</v>
      </c>
      <c r="I20" s="36">
        <f t="shared" si="4"/>
        <v>5480</v>
      </c>
      <c r="J20" s="36">
        <f t="shared" si="5"/>
        <v>609321</v>
      </c>
      <c r="K20" s="36">
        <v>117.24</v>
      </c>
      <c r="L20" s="36">
        <f t="shared" si="6"/>
        <v>5580</v>
      </c>
      <c r="M20" s="36">
        <f t="shared" si="7"/>
        <v>654199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36">
        <v>117.24</v>
      </c>
      <c r="C21" s="36">
        <f t="shared" si="0"/>
        <v>5480</v>
      </c>
      <c r="D21" s="36">
        <f t="shared" si="1"/>
        <v>642475</v>
      </c>
      <c r="E21" s="36">
        <v>111.19</v>
      </c>
      <c r="F21" s="36">
        <f t="shared" si="2"/>
        <v>5430</v>
      </c>
      <c r="G21" s="36">
        <f t="shared" si="3"/>
        <v>603762</v>
      </c>
      <c r="H21" s="36">
        <v>111.19</v>
      </c>
      <c r="I21" s="36">
        <f t="shared" si="4"/>
        <v>5430</v>
      </c>
      <c r="J21" s="36">
        <f t="shared" si="5"/>
        <v>603762</v>
      </c>
      <c r="K21" s="36">
        <v>117.24</v>
      </c>
      <c r="L21" s="36">
        <f t="shared" si="6"/>
        <v>5530</v>
      </c>
      <c r="M21" s="36">
        <f t="shared" si="7"/>
        <v>648337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36">
        <v>117.24</v>
      </c>
      <c r="C22" s="36">
        <f t="shared" ref="C22:C31" si="10">$M$37+N22+$C$33</f>
        <v>5430</v>
      </c>
      <c r="D22" s="36">
        <f t="shared" si="1"/>
        <v>636613</v>
      </c>
      <c r="E22" s="36">
        <v>111.19</v>
      </c>
      <c r="F22" s="36">
        <f t="shared" ref="F22:F31" si="11">$M$37+N22</f>
        <v>5380</v>
      </c>
      <c r="G22" s="36">
        <f t="shared" si="3"/>
        <v>598202</v>
      </c>
      <c r="H22" s="36">
        <v>111.19</v>
      </c>
      <c r="I22" s="36">
        <f t="shared" si="4"/>
        <v>5380</v>
      </c>
      <c r="J22" s="36">
        <f t="shared" si="5"/>
        <v>598202</v>
      </c>
      <c r="K22" s="36">
        <v>117.24</v>
      </c>
      <c r="L22" s="36">
        <f t="shared" si="6"/>
        <v>5480</v>
      </c>
      <c r="M22" s="36">
        <f t="shared" si="7"/>
        <v>642475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36">
        <v>117.24</v>
      </c>
      <c r="C23" s="36">
        <f t="shared" si="10"/>
        <v>5380</v>
      </c>
      <c r="D23" s="36">
        <f t="shared" si="1"/>
        <v>630751</v>
      </c>
      <c r="E23" s="36">
        <v>111.19</v>
      </c>
      <c r="F23" s="36">
        <f t="shared" si="11"/>
        <v>5330</v>
      </c>
      <c r="G23" s="36">
        <f t="shared" si="3"/>
        <v>592643</v>
      </c>
      <c r="H23" s="30">
        <v>111.19</v>
      </c>
      <c r="I23" s="30">
        <f t="shared" ref="I23:I31" si="12">$M$37+N23</f>
        <v>5330</v>
      </c>
      <c r="J23" s="30">
        <f t="shared" si="5"/>
        <v>592643</v>
      </c>
      <c r="K23" s="37">
        <v>117.24</v>
      </c>
      <c r="L23" s="37">
        <f t="shared" si="6"/>
        <v>5430</v>
      </c>
      <c r="M23" s="37">
        <f t="shared" si="7"/>
        <v>636613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36">
        <v>117.24</v>
      </c>
      <c r="C24" s="36">
        <f t="shared" si="10"/>
        <v>5330</v>
      </c>
      <c r="D24" s="36">
        <f t="shared" si="1"/>
        <v>624889</v>
      </c>
      <c r="E24" s="36">
        <v>111.19</v>
      </c>
      <c r="F24" s="36">
        <f t="shared" si="11"/>
        <v>5280</v>
      </c>
      <c r="G24" s="36">
        <f t="shared" si="3"/>
        <v>587083</v>
      </c>
      <c r="H24" s="30">
        <v>111.19</v>
      </c>
      <c r="I24" s="30">
        <f t="shared" si="12"/>
        <v>5280</v>
      </c>
      <c r="J24" s="30">
        <f t="shared" si="5"/>
        <v>587083</v>
      </c>
      <c r="K24" s="30">
        <v>117.24</v>
      </c>
      <c r="L24" s="30">
        <f t="shared" si="6"/>
        <v>5380</v>
      </c>
      <c r="M24" s="30">
        <f t="shared" si="7"/>
        <v>630751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37">
        <v>117.24</v>
      </c>
      <c r="C25" s="37">
        <f t="shared" si="10"/>
        <v>5280</v>
      </c>
      <c r="D25" s="37">
        <f t="shared" si="1"/>
        <v>619027</v>
      </c>
      <c r="E25" s="36">
        <v>111.19</v>
      </c>
      <c r="F25" s="36">
        <f t="shared" si="11"/>
        <v>5230</v>
      </c>
      <c r="G25" s="36">
        <f t="shared" si="3"/>
        <v>581524</v>
      </c>
      <c r="H25" s="36">
        <v>111.19</v>
      </c>
      <c r="I25" s="36">
        <f t="shared" si="12"/>
        <v>5230</v>
      </c>
      <c r="J25" s="36">
        <f t="shared" si="5"/>
        <v>581524</v>
      </c>
      <c r="K25" s="30">
        <v>117.24</v>
      </c>
      <c r="L25" s="30">
        <f t="shared" si="6"/>
        <v>5330</v>
      </c>
      <c r="M25" s="30">
        <f t="shared" si="7"/>
        <v>624889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30">
        <v>117.24</v>
      </c>
      <c r="C26" s="30">
        <f t="shared" si="10"/>
        <v>5240</v>
      </c>
      <c r="D26" s="30">
        <f t="shared" si="1"/>
        <v>614338</v>
      </c>
      <c r="E26" s="36">
        <v>111.19</v>
      </c>
      <c r="F26" s="36">
        <f t="shared" si="11"/>
        <v>5190</v>
      </c>
      <c r="G26" s="36">
        <f t="shared" si="3"/>
        <v>577076</v>
      </c>
      <c r="H26" s="38" t="s">
        <v>103</v>
      </c>
      <c r="I26" s="40"/>
      <c r="J26" s="41"/>
      <c r="K26" s="30">
        <v>117.24</v>
      </c>
      <c r="L26" s="30">
        <f t="shared" si="6"/>
        <v>5290</v>
      </c>
      <c r="M26" s="30">
        <f t="shared" si="7"/>
        <v>620200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spans="1:17">
      <c r="A27" s="29" t="s">
        <v>22</v>
      </c>
      <c r="B27" s="36">
        <v>117.24</v>
      </c>
      <c r="C27" s="36">
        <f t="shared" si="10"/>
        <v>5210</v>
      </c>
      <c r="D27" s="36">
        <f t="shared" si="1"/>
        <v>610820</v>
      </c>
      <c r="E27" s="36">
        <v>111.19</v>
      </c>
      <c r="F27" s="36">
        <f t="shared" si="11"/>
        <v>5160</v>
      </c>
      <c r="G27" s="36">
        <f t="shared" si="3"/>
        <v>573740</v>
      </c>
      <c r="H27" s="30">
        <v>111.19</v>
      </c>
      <c r="I27" s="30">
        <f t="shared" si="12"/>
        <v>5160</v>
      </c>
      <c r="J27" s="30">
        <f t="shared" si="5"/>
        <v>573740</v>
      </c>
      <c r="K27" s="30">
        <v>117.24</v>
      </c>
      <c r="L27" s="30">
        <f t="shared" si="6"/>
        <v>5260</v>
      </c>
      <c r="M27" s="30">
        <f t="shared" si="7"/>
        <v>616682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36">
        <v>117.24</v>
      </c>
      <c r="C28" s="36">
        <f t="shared" si="10"/>
        <v>5180</v>
      </c>
      <c r="D28" s="36">
        <f t="shared" si="1"/>
        <v>607303</v>
      </c>
      <c r="E28" s="36">
        <v>111.19</v>
      </c>
      <c r="F28" s="36">
        <f t="shared" si="11"/>
        <v>5130</v>
      </c>
      <c r="G28" s="36">
        <f t="shared" si="3"/>
        <v>570405</v>
      </c>
      <c r="H28" s="36">
        <v>111.19</v>
      </c>
      <c r="I28" s="36">
        <f t="shared" si="12"/>
        <v>5130</v>
      </c>
      <c r="J28" s="36">
        <f t="shared" si="5"/>
        <v>570405</v>
      </c>
      <c r="K28" s="36">
        <v>117.24</v>
      </c>
      <c r="L28" s="36">
        <f t="shared" si="6"/>
        <v>5230</v>
      </c>
      <c r="M28" s="36">
        <f t="shared" si="7"/>
        <v>613165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36">
        <v>117.24</v>
      </c>
      <c r="C29" s="36">
        <f t="shared" si="10"/>
        <v>5160</v>
      </c>
      <c r="D29" s="36">
        <f t="shared" si="1"/>
        <v>604958</v>
      </c>
      <c r="E29" s="36">
        <v>111.19</v>
      </c>
      <c r="F29" s="36">
        <f t="shared" si="11"/>
        <v>5110</v>
      </c>
      <c r="G29" s="36">
        <f t="shared" si="3"/>
        <v>568181</v>
      </c>
      <c r="H29" s="36">
        <v>111.19</v>
      </c>
      <c r="I29" s="36">
        <f t="shared" si="12"/>
        <v>5110</v>
      </c>
      <c r="J29" s="36">
        <f t="shared" si="5"/>
        <v>568181</v>
      </c>
      <c r="K29" s="36">
        <v>117.24</v>
      </c>
      <c r="L29" s="36">
        <f t="shared" si="6"/>
        <v>5210</v>
      </c>
      <c r="M29" s="36">
        <f t="shared" si="7"/>
        <v>610820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36">
        <v>117.24</v>
      </c>
      <c r="C30" s="36">
        <f t="shared" si="10"/>
        <v>5150</v>
      </c>
      <c r="D30" s="36">
        <f t="shared" si="1"/>
        <v>603786</v>
      </c>
      <c r="E30" s="36">
        <v>111.19</v>
      </c>
      <c r="F30" s="36">
        <f t="shared" si="11"/>
        <v>5100</v>
      </c>
      <c r="G30" s="36">
        <f t="shared" si="3"/>
        <v>567069</v>
      </c>
      <c r="H30" s="36">
        <v>111.19</v>
      </c>
      <c r="I30" s="36">
        <f t="shared" si="12"/>
        <v>5100</v>
      </c>
      <c r="J30" s="36">
        <f t="shared" si="5"/>
        <v>567069</v>
      </c>
      <c r="K30" s="36">
        <v>117.24</v>
      </c>
      <c r="L30" s="36">
        <f t="shared" si="6"/>
        <v>5200</v>
      </c>
      <c r="M30" s="36">
        <f t="shared" si="7"/>
        <v>609648</v>
      </c>
      <c r="N30" s="2">
        <v>-480</v>
      </c>
      <c r="P30" s="2">
        <f t="shared" si="8"/>
        <v>50</v>
      </c>
      <c r="Q30" s="2">
        <f t="shared" si="9"/>
        <v>50</v>
      </c>
    </row>
    <row r="31" s="2" customFormat="1" ht="21" customHeight="1" spans="1:17">
      <c r="A31" s="29" t="s">
        <v>26</v>
      </c>
      <c r="B31" s="36">
        <v>117.24</v>
      </c>
      <c r="C31" s="36">
        <f t="shared" si="10"/>
        <v>5130</v>
      </c>
      <c r="D31" s="36">
        <f t="shared" si="1"/>
        <v>601441</v>
      </c>
      <c r="E31" s="36">
        <v>111.19</v>
      </c>
      <c r="F31" s="36">
        <f t="shared" si="11"/>
        <v>5080</v>
      </c>
      <c r="G31" s="36">
        <f t="shared" si="3"/>
        <v>564845</v>
      </c>
      <c r="H31" s="36">
        <v>111.19</v>
      </c>
      <c r="I31" s="36">
        <f t="shared" si="12"/>
        <v>5080</v>
      </c>
      <c r="J31" s="36">
        <f t="shared" si="5"/>
        <v>564845</v>
      </c>
      <c r="K31" s="36">
        <v>117.24</v>
      </c>
      <c r="L31" s="36">
        <f t="shared" si="6"/>
        <v>5180</v>
      </c>
      <c r="M31" s="36">
        <f t="shared" si="7"/>
        <v>607303</v>
      </c>
      <c r="N31" s="2">
        <v>-500</v>
      </c>
      <c r="P31" s="2">
        <f t="shared" si="8"/>
        <v>50</v>
      </c>
      <c r="Q31" s="2">
        <f t="shared" si="9"/>
        <v>50</v>
      </c>
    </row>
    <row r="32" ht="24" customHeight="1" spans="2:13">
      <c r="B32" s="14">
        <f t="shared" ref="B32:M32" si="13">SUM(B7:B31)</f>
        <v>2931</v>
      </c>
      <c r="C32" s="14">
        <f t="shared" si="13"/>
        <v>139940</v>
      </c>
      <c r="D32" s="14">
        <f t="shared" si="13"/>
        <v>16406561</v>
      </c>
      <c r="E32" s="14">
        <f t="shared" si="13"/>
        <v>2779.75</v>
      </c>
      <c r="F32" s="14">
        <f t="shared" si="13"/>
        <v>138690</v>
      </c>
      <c r="G32" s="14">
        <f t="shared" si="13"/>
        <v>15420942</v>
      </c>
      <c r="H32" s="14">
        <f t="shared" si="13"/>
        <v>2668.56</v>
      </c>
      <c r="I32" s="14">
        <f t="shared" si="13"/>
        <v>133500</v>
      </c>
      <c r="J32" s="14">
        <f t="shared" si="13"/>
        <v>14843866</v>
      </c>
      <c r="K32" s="14">
        <f t="shared" si="13"/>
        <v>2931</v>
      </c>
      <c r="L32" s="14">
        <f t="shared" si="13"/>
        <v>141190</v>
      </c>
      <c r="M32" s="14">
        <f t="shared" si="13"/>
        <v>16553111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60</v>
      </c>
      <c r="B34" s="16"/>
    </row>
    <row r="35" ht="27.95" customHeight="1" spans="1:2">
      <c r="A35" s="17" t="s">
        <v>29</v>
      </c>
      <c r="B35" s="18">
        <f>B32+E32+H32+K32</f>
        <v>11310.31</v>
      </c>
    </row>
    <row r="36" ht="27.95" customHeight="1" spans="1:2">
      <c r="A36" s="17" t="s">
        <v>30</v>
      </c>
      <c r="B36" s="18">
        <f>D32+G32+J32+M32</f>
        <v>63224480</v>
      </c>
    </row>
    <row r="37" ht="27.95" customHeight="1" spans="1:13">
      <c r="A37" s="17" t="s">
        <v>31</v>
      </c>
      <c r="B37" s="19">
        <f>B36/B35</f>
        <v>5589.98648136081</v>
      </c>
      <c r="M37" s="33">
        <v>5580</v>
      </c>
    </row>
    <row r="38" ht="17.5" spans="1:7">
      <c r="A38" s="31" t="s">
        <v>80</v>
      </c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  <row r="45" spans="4:7">
      <c r="D45" s="32"/>
      <c r="E45" s="32"/>
      <c r="F45" s="32"/>
      <c r="G45" s="32"/>
    </row>
  </sheetData>
  <mergeCells count="8">
    <mergeCell ref="A3:M3"/>
    <mergeCell ref="A4:M4"/>
    <mergeCell ref="B5:D5"/>
    <mergeCell ref="E5:G5"/>
    <mergeCell ref="H5:J5"/>
    <mergeCell ref="K5:M5"/>
    <mergeCell ref="H26:J26"/>
    <mergeCell ref="A34:B34"/>
  </mergeCells>
  <pageMargins left="0.748031496062992" right="0.354330708661417" top="0.393700787401575" bottom="0.393700787401575" header="0.511811023622047" footer="0.511811023622047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4"/>
  <sheetViews>
    <sheetView zoomScale="70" zoomScaleNormal="70" topLeftCell="A20" workbookViewId="0">
      <selection activeCell="A27" sqref="$A27:$XFD27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119.69</v>
      </c>
      <c r="C6" s="13">
        <f t="shared" ref="C6:C21" si="0">$M$36+N6+$C$32+$D$32</f>
        <v>6230</v>
      </c>
      <c r="D6" s="13">
        <f t="shared" ref="D6:D30" si="1">ROUND(C6*B6,0)</f>
        <v>745669</v>
      </c>
      <c r="E6" s="13">
        <v>104.72</v>
      </c>
      <c r="F6" s="13">
        <f t="shared" ref="F6:F21" si="2">$M$36+N6+$F$32</f>
        <v>6180</v>
      </c>
      <c r="G6" s="13">
        <f t="shared" ref="G6:G30" si="3">ROUND(F6*E6,0)</f>
        <v>647170</v>
      </c>
      <c r="H6" s="13">
        <v>104.72</v>
      </c>
      <c r="I6" s="13">
        <f t="shared" ref="I6:I22" si="4">$M$36+N6+$I$32</f>
        <v>6180</v>
      </c>
      <c r="J6" s="13">
        <f t="shared" ref="J6:J30" si="5">ROUND(I6*H6,0)</f>
        <v>647170</v>
      </c>
      <c r="K6" s="13">
        <v>119.69</v>
      </c>
      <c r="L6" s="13">
        <f t="shared" ref="L6:L30" si="6">$M$36+N6+$L$32</f>
        <v>6280</v>
      </c>
      <c r="M6" s="13">
        <f t="shared" ref="M6:M30" si="7">ROUND(L6*K6,0)</f>
        <v>751653</v>
      </c>
      <c r="N6" s="1">
        <v>600</v>
      </c>
      <c r="P6" s="2">
        <f t="shared" ref="P6:P30" si="8">L6-C6</f>
        <v>50</v>
      </c>
      <c r="Q6" s="2">
        <f t="shared" ref="Q6:Q30" si="9">C6-F6</f>
        <v>50</v>
      </c>
    </row>
    <row r="7" s="2" customFormat="1" ht="21" spans="1:17">
      <c r="A7" s="29" t="s">
        <v>50</v>
      </c>
      <c r="B7" s="13">
        <v>119.69</v>
      </c>
      <c r="C7" s="13">
        <f t="shared" si="0"/>
        <v>6180</v>
      </c>
      <c r="D7" s="13">
        <f t="shared" si="1"/>
        <v>739684</v>
      </c>
      <c r="E7" s="13">
        <v>104.72</v>
      </c>
      <c r="F7" s="13">
        <f t="shared" si="2"/>
        <v>6130</v>
      </c>
      <c r="G7" s="13">
        <f t="shared" si="3"/>
        <v>641934</v>
      </c>
      <c r="H7" s="13">
        <v>104.72</v>
      </c>
      <c r="I7" s="13">
        <f t="shared" si="4"/>
        <v>6130</v>
      </c>
      <c r="J7" s="13">
        <f t="shared" si="5"/>
        <v>641934</v>
      </c>
      <c r="K7" s="13">
        <v>119.69</v>
      </c>
      <c r="L7" s="13">
        <f t="shared" si="6"/>
        <v>6230</v>
      </c>
      <c r="M7" s="13">
        <f t="shared" si="7"/>
        <v>745669</v>
      </c>
      <c r="N7" s="2">
        <v>550</v>
      </c>
      <c r="P7" s="2">
        <f t="shared" si="8"/>
        <v>50</v>
      </c>
      <c r="Q7" s="2">
        <f t="shared" si="9"/>
        <v>50</v>
      </c>
    </row>
    <row r="8" s="2" customFormat="1" ht="21" spans="1:17">
      <c r="A8" s="29" t="s">
        <v>51</v>
      </c>
      <c r="B8" s="13">
        <v>119.69</v>
      </c>
      <c r="C8" s="13">
        <f t="shared" si="0"/>
        <v>6130</v>
      </c>
      <c r="D8" s="13">
        <f t="shared" si="1"/>
        <v>733700</v>
      </c>
      <c r="E8" s="13">
        <v>104.72</v>
      </c>
      <c r="F8" s="13">
        <f t="shared" si="2"/>
        <v>6080</v>
      </c>
      <c r="G8" s="13">
        <f t="shared" si="3"/>
        <v>636698</v>
      </c>
      <c r="H8" s="13">
        <v>104.72</v>
      </c>
      <c r="I8" s="13">
        <f t="shared" si="4"/>
        <v>6080</v>
      </c>
      <c r="J8" s="13">
        <f t="shared" si="5"/>
        <v>636698</v>
      </c>
      <c r="K8" s="13">
        <v>119.69</v>
      </c>
      <c r="L8" s="13">
        <f t="shared" si="6"/>
        <v>6180</v>
      </c>
      <c r="M8" s="13">
        <f t="shared" si="7"/>
        <v>739684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13">
        <v>119.69</v>
      </c>
      <c r="C9" s="13">
        <f t="shared" si="0"/>
        <v>6080</v>
      </c>
      <c r="D9" s="13">
        <f t="shared" si="1"/>
        <v>727715</v>
      </c>
      <c r="E9" s="13">
        <v>104.72</v>
      </c>
      <c r="F9" s="13">
        <f t="shared" si="2"/>
        <v>6030</v>
      </c>
      <c r="G9" s="13">
        <f t="shared" si="3"/>
        <v>631462</v>
      </c>
      <c r="H9" s="13">
        <v>104.72</v>
      </c>
      <c r="I9" s="13">
        <f t="shared" si="4"/>
        <v>6030</v>
      </c>
      <c r="J9" s="13">
        <f t="shared" si="5"/>
        <v>631462</v>
      </c>
      <c r="K9" s="13">
        <v>119.69</v>
      </c>
      <c r="L9" s="13">
        <f t="shared" si="6"/>
        <v>6130</v>
      </c>
      <c r="M9" s="13">
        <f t="shared" si="7"/>
        <v>733700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13">
        <v>119.69</v>
      </c>
      <c r="C10" s="13">
        <f t="shared" si="0"/>
        <v>6030</v>
      </c>
      <c r="D10" s="13">
        <f t="shared" si="1"/>
        <v>721731</v>
      </c>
      <c r="E10" s="13">
        <v>104.72</v>
      </c>
      <c r="F10" s="13">
        <f t="shared" si="2"/>
        <v>5980</v>
      </c>
      <c r="G10" s="13">
        <f t="shared" si="3"/>
        <v>626226</v>
      </c>
      <c r="H10" s="13">
        <v>104.72</v>
      </c>
      <c r="I10" s="13">
        <f t="shared" si="4"/>
        <v>5980</v>
      </c>
      <c r="J10" s="13">
        <f t="shared" si="5"/>
        <v>626226</v>
      </c>
      <c r="K10" s="13">
        <v>119.69</v>
      </c>
      <c r="L10" s="13">
        <f t="shared" si="6"/>
        <v>6080</v>
      </c>
      <c r="M10" s="13">
        <f t="shared" si="7"/>
        <v>727715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13">
        <v>119.69</v>
      </c>
      <c r="C11" s="13">
        <f t="shared" si="0"/>
        <v>5980</v>
      </c>
      <c r="D11" s="13">
        <f t="shared" si="1"/>
        <v>715746</v>
      </c>
      <c r="E11" s="13">
        <v>104.72</v>
      </c>
      <c r="F11" s="13">
        <f t="shared" si="2"/>
        <v>5930</v>
      </c>
      <c r="G11" s="13">
        <f t="shared" si="3"/>
        <v>620990</v>
      </c>
      <c r="H11" s="13">
        <v>104.72</v>
      </c>
      <c r="I11" s="13">
        <f t="shared" si="4"/>
        <v>5930</v>
      </c>
      <c r="J11" s="13">
        <f t="shared" si="5"/>
        <v>620990</v>
      </c>
      <c r="K11" s="13">
        <v>119.69</v>
      </c>
      <c r="L11" s="13">
        <f t="shared" si="6"/>
        <v>6030</v>
      </c>
      <c r="M11" s="13">
        <f t="shared" si="7"/>
        <v>721731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13">
        <v>119.69</v>
      </c>
      <c r="C12" s="13">
        <f t="shared" si="0"/>
        <v>5930</v>
      </c>
      <c r="D12" s="13">
        <f t="shared" si="1"/>
        <v>709762</v>
      </c>
      <c r="E12" s="13">
        <v>104.72</v>
      </c>
      <c r="F12" s="13">
        <f t="shared" si="2"/>
        <v>5880</v>
      </c>
      <c r="G12" s="13">
        <f t="shared" si="3"/>
        <v>615754</v>
      </c>
      <c r="H12" s="13">
        <v>104.72</v>
      </c>
      <c r="I12" s="13">
        <f t="shared" si="4"/>
        <v>5880</v>
      </c>
      <c r="J12" s="13">
        <f t="shared" si="5"/>
        <v>615754</v>
      </c>
      <c r="K12" s="13">
        <v>119.69</v>
      </c>
      <c r="L12" s="13">
        <f t="shared" si="6"/>
        <v>5980</v>
      </c>
      <c r="M12" s="13">
        <f t="shared" si="7"/>
        <v>715746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13">
        <v>119.69</v>
      </c>
      <c r="C13" s="13">
        <f t="shared" si="0"/>
        <v>5880</v>
      </c>
      <c r="D13" s="13">
        <f t="shared" si="1"/>
        <v>703777</v>
      </c>
      <c r="E13" s="13">
        <v>104.72</v>
      </c>
      <c r="F13" s="13">
        <f t="shared" si="2"/>
        <v>5830</v>
      </c>
      <c r="G13" s="13">
        <f t="shared" si="3"/>
        <v>610518</v>
      </c>
      <c r="H13" s="13">
        <v>104.72</v>
      </c>
      <c r="I13" s="13">
        <f t="shared" si="4"/>
        <v>5830</v>
      </c>
      <c r="J13" s="13">
        <f t="shared" si="5"/>
        <v>610518</v>
      </c>
      <c r="K13" s="13">
        <v>119.69</v>
      </c>
      <c r="L13" s="13">
        <f t="shared" si="6"/>
        <v>5930</v>
      </c>
      <c r="M13" s="13">
        <f t="shared" si="7"/>
        <v>709762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13">
        <v>119.69</v>
      </c>
      <c r="C14" s="13">
        <f t="shared" si="0"/>
        <v>5830</v>
      </c>
      <c r="D14" s="13">
        <f t="shared" si="1"/>
        <v>697793</v>
      </c>
      <c r="E14" s="13">
        <v>104.72</v>
      </c>
      <c r="F14" s="13">
        <f t="shared" si="2"/>
        <v>5780</v>
      </c>
      <c r="G14" s="13">
        <f t="shared" si="3"/>
        <v>605282</v>
      </c>
      <c r="H14" s="13">
        <v>104.72</v>
      </c>
      <c r="I14" s="13">
        <f t="shared" si="4"/>
        <v>5780</v>
      </c>
      <c r="J14" s="13">
        <f t="shared" si="5"/>
        <v>605282</v>
      </c>
      <c r="K14" s="13">
        <v>119.69</v>
      </c>
      <c r="L14" s="13">
        <f t="shared" si="6"/>
        <v>5880</v>
      </c>
      <c r="M14" s="13">
        <f t="shared" si="7"/>
        <v>703777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13">
        <v>119.69</v>
      </c>
      <c r="C15" s="13">
        <f t="shared" si="0"/>
        <v>5780</v>
      </c>
      <c r="D15" s="13">
        <f t="shared" si="1"/>
        <v>691808</v>
      </c>
      <c r="E15" s="13">
        <v>104.72</v>
      </c>
      <c r="F15" s="13">
        <f t="shared" si="2"/>
        <v>5730</v>
      </c>
      <c r="G15" s="13">
        <f t="shared" si="3"/>
        <v>600046</v>
      </c>
      <c r="H15" s="13">
        <v>104.72</v>
      </c>
      <c r="I15" s="13">
        <f t="shared" si="4"/>
        <v>5730</v>
      </c>
      <c r="J15" s="13">
        <f t="shared" si="5"/>
        <v>600046</v>
      </c>
      <c r="K15" s="13">
        <v>119.69</v>
      </c>
      <c r="L15" s="13">
        <f t="shared" si="6"/>
        <v>5830</v>
      </c>
      <c r="M15" s="13">
        <f t="shared" si="7"/>
        <v>697793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13">
        <v>119.69</v>
      </c>
      <c r="C16" s="13">
        <f t="shared" si="0"/>
        <v>5730</v>
      </c>
      <c r="D16" s="13">
        <f t="shared" si="1"/>
        <v>685824</v>
      </c>
      <c r="E16" s="13">
        <v>104.72</v>
      </c>
      <c r="F16" s="13">
        <f t="shared" si="2"/>
        <v>5680</v>
      </c>
      <c r="G16" s="13">
        <f t="shared" si="3"/>
        <v>594810</v>
      </c>
      <c r="H16" s="13">
        <v>104.72</v>
      </c>
      <c r="I16" s="13">
        <f t="shared" si="4"/>
        <v>5680</v>
      </c>
      <c r="J16" s="13">
        <f t="shared" si="5"/>
        <v>594810</v>
      </c>
      <c r="K16" s="13">
        <v>119.69</v>
      </c>
      <c r="L16" s="13">
        <f t="shared" si="6"/>
        <v>5780</v>
      </c>
      <c r="M16" s="13">
        <f t="shared" si="7"/>
        <v>691808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13">
        <v>119.69</v>
      </c>
      <c r="C17" s="13">
        <f t="shared" si="0"/>
        <v>5680</v>
      </c>
      <c r="D17" s="13">
        <f t="shared" si="1"/>
        <v>679839</v>
      </c>
      <c r="E17" s="13">
        <v>104.72</v>
      </c>
      <c r="F17" s="13">
        <f t="shared" si="2"/>
        <v>5630</v>
      </c>
      <c r="G17" s="13">
        <f t="shared" si="3"/>
        <v>589574</v>
      </c>
      <c r="H17" s="13">
        <v>104.72</v>
      </c>
      <c r="I17" s="13">
        <f t="shared" si="4"/>
        <v>5630</v>
      </c>
      <c r="J17" s="13">
        <f t="shared" si="5"/>
        <v>589574</v>
      </c>
      <c r="K17" s="13">
        <v>119.69</v>
      </c>
      <c r="L17" s="13">
        <f t="shared" si="6"/>
        <v>5730</v>
      </c>
      <c r="M17" s="13">
        <f t="shared" si="7"/>
        <v>685824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13">
        <v>119.69</v>
      </c>
      <c r="C18" s="13">
        <f t="shared" si="0"/>
        <v>5630</v>
      </c>
      <c r="D18" s="13">
        <f t="shared" si="1"/>
        <v>673855</v>
      </c>
      <c r="E18" s="13">
        <v>104.72</v>
      </c>
      <c r="F18" s="13">
        <f t="shared" si="2"/>
        <v>5580</v>
      </c>
      <c r="G18" s="13">
        <f t="shared" si="3"/>
        <v>584338</v>
      </c>
      <c r="H18" s="13">
        <v>104.72</v>
      </c>
      <c r="I18" s="13">
        <f t="shared" si="4"/>
        <v>5580</v>
      </c>
      <c r="J18" s="13">
        <f t="shared" si="5"/>
        <v>584338</v>
      </c>
      <c r="K18" s="13">
        <v>119.69</v>
      </c>
      <c r="L18" s="13">
        <f t="shared" si="6"/>
        <v>5680</v>
      </c>
      <c r="M18" s="13">
        <f t="shared" si="7"/>
        <v>679839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13">
        <v>119.69</v>
      </c>
      <c r="C19" s="13">
        <f t="shared" si="0"/>
        <v>5580</v>
      </c>
      <c r="D19" s="13">
        <f t="shared" si="1"/>
        <v>667870</v>
      </c>
      <c r="E19" s="13">
        <v>104.72</v>
      </c>
      <c r="F19" s="13">
        <f t="shared" si="2"/>
        <v>5530</v>
      </c>
      <c r="G19" s="13">
        <f t="shared" si="3"/>
        <v>579102</v>
      </c>
      <c r="H19" s="13">
        <v>104.72</v>
      </c>
      <c r="I19" s="13">
        <f t="shared" si="4"/>
        <v>5530</v>
      </c>
      <c r="J19" s="13">
        <f t="shared" si="5"/>
        <v>579102</v>
      </c>
      <c r="K19" s="13">
        <v>119.69</v>
      </c>
      <c r="L19" s="13">
        <f t="shared" si="6"/>
        <v>5630</v>
      </c>
      <c r="M19" s="13">
        <f t="shared" si="7"/>
        <v>673855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13">
        <v>119.69</v>
      </c>
      <c r="C20" s="13">
        <f t="shared" si="0"/>
        <v>5530</v>
      </c>
      <c r="D20" s="13">
        <f t="shared" si="1"/>
        <v>661886</v>
      </c>
      <c r="E20" s="13">
        <v>104.72</v>
      </c>
      <c r="F20" s="13">
        <f t="shared" si="2"/>
        <v>5480</v>
      </c>
      <c r="G20" s="13">
        <f t="shared" si="3"/>
        <v>573866</v>
      </c>
      <c r="H20" s="13">
        <v>104.72</v>
      </c>
      <c r="I20" s="13">
        <f t="shared" si="4"/>
        <v>5480</v>
      </c>
      <c r="J20" s="13">
        <f t="shared" si="5"/>
        <v>573866</v>
      </c>
      <c r="K20" s="13">
        <v>119.69</v>
      </c>
      <c r="L20" s="13">
        <f t="shared" si="6"/>
        <v>5580</v>
      </c>
      <c r="M20" s="13">
        <f t="shared" si="7"/>
        <v>667870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13">
        <v>119.69</v>
      </c>
      <c r="C21" s="13">
        <f t="shared" si="0"/>
        <v>5480</v>
      </c>
      <c r="D21" s="13">
        <f t="shared" si="1"/>
        <v>655901</v>
      </c>
      <c r="E21" s="30">
        <v>104.72</v>
      </c>
      <c r="F21" s="30">
        <f t="shared" si="2"/>
        <v>5430</v>
      </c>
      <c r="G21" s="30">
        <f t="shared" si="3"/>
        <v>568630</v>
      </c>
      <c r="H21" s="13">
        <v>104.72</v>
      </c>
      <c r="I21" s="13">
        <f t="shared" si="4"/>
        <v>5430</v>
      </c>
      <c r="J21" s="13">
        <f t="shared" si="5"/>
        <v>568630</v>
      </c>
      <c r="K21" s="30">
        <v>119.69</v>
      </c>
      <c r="L21" s="30">
        <f t="shared" si="6"/>
        <v>5530</v>
      </c>
      <c r="M21" s="30">
        <f t="shared" si="7"/>
        <v>661886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13">
        <v>119.69</v>
      </c>
      <c r="C22" s="13">
        <f t="shared" ref="C22:C30" si="10">$M$36+N22+$C$32</f>
        <v>5430</v>
      </c>
      <c r="D22" s="13">
        <f t="shared" si="1"/>
        <v>649917</v>
      </c>
      <c r="E22" s="13">
        <v>104.72</v>
      </c>
      <c r="F22" s="13">
        <f t="shared" ref="F22:F30" si="11">$M$36+N22</f>
        <v>5380</v>
      </c>
      <c r="G22" s="13">
        <f t="shared" si="3"/>
        <v>563394</v>
      </c>
      <c r="H22" s="13">
        <v>104.72</v>
      </c>
      <c r="I22" s="13">
        <f t="shared" si="4"/>
        <v>5380</v>
      </c>
      <c r="J22" s="13">
        <f t="shared" si="5"/>
        <v>563394</v>
      </c>
      <c r="K22" s="13">
        <v>119.69</v>
      </c>
      <c r="L22" s="13">
        <f t="shared" si="6"/>
        <v>5480</v>
      </c>
      <c r="M22" s="13">
        <f t="shared" si="7"/>
        <v>655901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13">
        <v>119.69</v>
      </c>
      <c r="C23" s="13">
        <f t="shared" si="10"/>
        <v>5380</v>
      </c>
      <c r="D23" s="13">
        <f t="shared" si="1"/>
        <v>643932</v>
      </c>
      <c r="E23" s="13">
        <v>104.72</v>
      </c>
      <c r="F23" s="13">
        <f t="shared" si="11"/>
        <v>5330</v>
      </c>
      <c r="G23" s="13">
        <f t="shared" si="3"/>
        <v>558158</v>
      </c>
      <c r="H23" s="13">
        <v>104.72</v>
      </c>
      <c r="I23" s="13">
        <f t="shared" ref="I23:I30" si="12">$M$36+N23</f>
        <v>5330</v>
      </c>
      <c r="J23" s="13">
        <f t="shared" si="5"/>
        <v>558158</v>
      </c>
      <c r="K23" s="30">
        <v>119.69</v>
      </c>
      <c r="L23" s="30">
        <f t="shared" si="6"/>
        <v>5430</v>
      </c>
      <c r="M23" s="30">
        <f t="shared" si="7"/>
        <v>649917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13">
        <v>119.69</v>
      </c>
      <c r="C24" s="13">
        <f t="shared" si="10"/>
        <v>5330</v>
      </c>
      <c r="D24" s="13">
        <f t="shared" si="1"/>
        <v>637948</v>
      </c>
      <c r="E24" s="13">
        <v>104.72</v>
      </c>
      <c r="F24" s="13">
        <f t="shared" si="11"/>
        <v>5280</v>
      </c>
      <c r="G24" s="13">
        <f t="shared" si="3"/>
        <v>552922</v>
      </c>
      <c r="H24" s="13">
        <v>104.72</v>
      </c>
      <c r="I24" s="13">
        <f t="shared" si="12"/>
        <v>5280</v>
      </c>
      <c r="J24" s="13">
        <f t="shared" si="5"/>
        <v>552922</v>
      </c>
      <c r="K24" s="13">
        <v>119.69</v>
      </c>
      <c r="L24" s="13">
        <f t="shared" si="6"/>
        <v>5380</v>
      </c>
      <c r="M24" s="13">
        <f t="shared" si="7"/>
        <v>643932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13">
        <v>119.69</v>
      </c>
      <c r="C25" s="13">
        <f t="shared" si="10"/>
        <v>5280</v>
      </c>
      <c r="D25" s="13">
        <f t="shared" si="1"/>
        <v>631963</v>
      </c>
      <c r="E25" s="13">
        <v>104.72</v>
      </c>
      <c r="F25" s="13">
        <f t="shared" si="11"/>
        <v>5230</v>
      </c>
      <c r="G25" s="13">
        <f t="shared" si="3"/>
        <v>547686</v>
      </c>
      <c r="H25" s="13">
        <v>104.72</v>
      </c>
      <c r="I25" s="13">
        <f t="shared" si="12"/>
        <v>5230</v>
      </c>
      <c r="J25" s="13">
        <f t="shared" si="5"/>
        <v>547686</v>
      </c>
      <c r="K25" s="13">
        <v>119.69</v>
      </c>
      <c r="L25" s="13">
        <f t="shared" si="6"/>
        <v>5330</v>
      </c>
      <c r="M25" s="13">
        <f t="shared" si="7"/>
        <v>637948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13">
        <v>119.69</v>
      </c>
      <c r="C26" s="13">
        <f t="shared" si="10"/>
        <v>5240</v>
      </c>
      <c r="D26" s="13">
        <f t="shared" si="1"/>
        <v>627176</v>
      </c>
      <c r="E26" s="13">
        <v>104.72</v>
      </c>
      <c r="F26" s="13">
        <f t="shared" si="11"/>
        <v>5190</v>
      </c>
      <c r="G26" s="13">
        <f t="shared" si="3"/>
        <v>543497</v>
      </c>
      <c r="H26" s="13">
        <v>104.72</v>
      </c>
      <c r="I26" s="13">
        <f t="shared" si="12"/>
        <v>5190</v>
      </c>
      <c r="J26" s="13">
        <f t="shared" si="5"/>
        <v>543497</v>
      </c>
      <c r="K26" s="30">
        <v>119.69</v>
      </c>
      <c r="L26" s="30">
        <f t="shared" si="6"/>
        <v>5290</v>
      </c>
      <c r="M26" s="30">
        <f t="shared" si="7"/>
        <v>633160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spans="1:17">
      <c r="A27" s="29" t="s">
        <v>22</v>
      </c>
      <c r="B27" s="13">
        <v>119.69</v>
      </c>
      <c r="C27" s="13">
        <f t="shared" si="10"/>
        <v>5210</v>
      </c>
      <c r="D27" s="13">
        <f t="shared" si="1"/>
        <v>623585</v>
      </c>
      <c r="E27" s="13">
        <v>104.72</v>
      </c>
      <c r="F27" s="13">
        <f t="shared" si="11"/>
        <v>5160</v>
      </c>
      <c r="G27" s="13">
        <f t="shared" si="3"/>
        <v>540355</v>
      </c>
      <c r="H27" s="13">
        <v>104.72</v>
      </c>
      <c r="I27" s="13">
        <f t="shared" si="12"/>
        <v>5160</v>
      </c>
      <c r="J27" s="13">
        <f t="shared" si="5"/>
        <v>540355</v>
      </c>
      <c r="K27" s="30">
        <v>119.69</v>
      </c>
      <c r="L27" s="30">
        <f t="shared" si="6"/>
        <v>5260</v>
      </c>
      <c r="M27" s="30">
        <f t="shared" si="7"/>
        <v>629569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13">
        <v>119.69</v>
      </c>
      <c r="C28" s="13">
        <f t="shared" si="10"/>
        <v>5180</v>
      </c>
      <c r="D28" s="13">
        <f t="shared" si="1"/>
        <v>619994</v>
      </c>
      <c r="E28" s="13">
        <v>104.72</v>
      </c>
      <c r="F28" s="13">
        <f t="shared" si="11"/>
        <v>5130</v>
      </c>
      <c r="G28" s="13">
        <f t="shared" si="3"/>
        <v>537214</v>
      </c>
      <c r="H28" s="13">
        <v>104.72</v>
      </c>
      <c r="I28" s="13">
        <f t="shared" si="12"/>
        <v>5130</v>
      </c>
      <c r="J28" s="13">
        <f t="shared" si="5"/>
        <v>537214</v>
      </c>
      <c r="K28" s="13">
        <v>119.69</v>
      </c>
      <c r="L28" s="13">
        <f t="shared" si="6"/>
        <v>5230</v>
      </c>
      <c r="M28" s="13">
        <f t="shared" si="7"/>
        <v>625979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13">
        <v>119.69</v>
      </c>
      <c r="C29" s="13">
        <f t="shared" si="10"/>
        <v>5160</v>
      </c>
      <c r="D29" s="13">
        <f t="shared" si="1"/>
        <v>617600</v>
      </c>
      <c r="E29" s="30">
        <v>104.72</v>
      </c>
      <c r="F29" s="30">
        <f t="shared" si="11"/>
        <v>5110</v>
      </c>
      <c r="G29" s="30">
        <f t="shared" si="3"/>
        <v>535119</v>
      </c>
      <c r="H29" s="30">
        <v>104.72</v>
      </c>
      <c r="I29" s="30">
        <f t="shared" si="12"/>
        <v>5110</v>
      </c>
      <c r="J29" s="30">
        <f t="shared" si="5"/>
        <v>535119</v>
      </c>
      <c r="K29" s="13">
        <v>119.69</v>
      </c>
      <c r="L29" s="13">
        <f t="shared" si="6"/>
        <v>5210</v>
      </c>
      <c r="M29" s="13">
        <f t="shared" si="7"/>
        <v>623585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13">
        <v>119.69</v>
      </c>
      <c r="C30" s="13">
        <f t="shared" si="10"/>
        <v>5150</v>
      </c>
      <c r="D30" s="13">
        <f t="shared" si="1"/>
        <v>616404</v>
      </c>
      <c r="E30" s="13">
        <v>104.72</v>
      </c>
      <c r="F30" s="13">
        <f t="shared" si="11"/>
        <v>5100</v>
      </c>
      <c r="G30" s="13">
        <f t="shared" si="3"/>
        <v>534072</v>
      </c>
      <c r="H30" s="13">
        <v>104.72</v>
      </c>
      <c r="I30" s="13">
        <f t="shared" si="12"/>
        <v>5100</v>
      </c>
      <c r="J30" s="13">
        <f t="shared" si="5"/>
        <v>534072</v>
      </c>
      <c r="K30" s="13">
        <v>119.69</v>
      </c>
      <c r="L30" s="13">
        <f t="shared" si="6"/>
        <v>5200</v>
      </c>
      <c r="M30" s="13">
        <f t="shared" si="7"/>
        <v>622388</v>
      </c>
      <c r="N30" s="2">
        <v>-480</v>
      </c>
      <c r="P30" s="2">
        <f t="shared" si="8"/>
        <v>50</v>
      </c>
      <c r="Q30" s="2">
        <f t="shared" si="9"/>
        <v>50</v>
      </c>
    </row>
    <row r="31" ht="24" customHeight="1" spans="2:13">
      <c r="B31" s="14">
        <f t="shared" ref="B31:M31" si="13">SUM(B6:B30)</f>
        <v>2992.25</v>
      </c>
      <c r="C31" s="14">
        <f t="shared" si="13"/>
        <v>141040</v>
      </c>
      <c r="D31" s="14">
        <f t="shared" si="13"/>
        <v>16881079</v>
      </c>
      <c r="E31" s="14">
        <f t="shared" si="13"/>
        <v>2618</v>
      </c>
      <c r="F31" s="14">
        <f t="shared" si="13"/>
        <v>139790</v>
      </c>
      <c r="G31" s="14">
        <f t="shared" si="13"/>
        <v>14638817</v>
      </c>
      <c r="H31" s="14">
        <f t="shared" si="13"/>
        <v>2618</v>
      </c>
      <c r="I31" s="14">
        <f t="shared" si="13"/>
        <v>139790</v>
      </c>
      <c r="J31" s="14">
        <f t="shared" si="13"/>
        <v>14638817</v>
      </c>
      <c r="K31" s="14">
        <f t="shared" si="13"/>
        <v>2992.25</v>
      </c>
      <c r="L31" s="14">
        <f t="shared" si="13"/>
        <v>142290</v>
      </c>
      <c r="M31" s="14">
        <f t="shared" si="13"/>
        <v>17030691</v>
      </c>
    </row>
    <row r="32" ht="35.1" customHeight="1" spans="2:13">
      <c r="B32" s="14"/>
      <c r="C32" s="14">
        <v>50</v>
      </c>
      <c r="D32" s="14">
        <v>0</v>
      </c>
      <c r="E32" s="14"/>
      <c r="F32" s="14">
        <v>0</v>
      </c>
      <c r="G32" s="14"/>
      <c r="H32" s="14"/>
      <c r="I32" s="14">
        <v>0</v>
      </c>
      <c r="J32" s="14"/>
      <c r="K32" s="14"/>
      <c r="L32" s="14">
        <v>100</v>
      </c>
      <c r="M32" s="14"/>
    </row>
    <row r="33" ht="27.95" customHeight="1" spans="1:2">
      <c r="A33" s="15" t="s">
        <v>105</v>
      </c>
      <c r="B33" s="16"/>
    </row>
    <row r="34" ht="27.95" customHeight="1" spans="1:2">
      <c r="A34" s="17" t="s">
        <v>29</v>
      </c>
      <c r="B34" s="18">
        <f>B31+E31+H31+K31</f>
        <v>11220.5</v>
      </c>
    </row>
    <row r="35" ht="27.95" customHeight="1" spans="1:2">
      <c r="A35" s="17" t="s">
        <v>30</v>
      </c>
      <c r="B35" s="18">
        <f>D31+G31+J31+M31</f>
        <v>63189404</v>
      </c>
    </row>
    <row r="36" ht="27.95" customHeight="1" spans="1:13">
      <c r="A36" s="17" t="s">
        <v>31</v>
      </c>
      <c r="B36" s="19">
        <f>B35/B34</f>
        <v>5631.60322623769</v>
      </c>
      <c r="M36" s="33">
        <v>5580</v>
      </c>
    </row>
    <row r="37" ht="17.5" spans="1:7">
      <c r="A37" s="31" t="s">
        <v>80</v>
      </c>
      <c r="D37" s="32"/>
      <c r="E37" s="32"/>
      <c r="F37" s="32"/>
      <c r="G37" s="32"/>
    </row>
    <row r="38" spans="4:7"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</sheetData>
  <mergeCells count="6">
    <mergeCell ref="A3:M3"/>
    <mergeCell ref="B4:D4"/>
    <mergeCell ref="E4:G4"/>
    <mergeCell ref="H4:J4"/>
    <mergeCell ref="K4:M4"/>
    <mergeCell ref="A33:B33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4" sqref="K14"/>
    </sheetView>
  </sheetViews>
  <sheetFormatPr defaultColWidth="8.72727272727273" defaultRowHeight="14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1"/>
  <sheetViews>
    <sheetView topLeftCell="A227" workbookViewId="0">
      <selection activeCell="M6" sqref="M6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6.7545454545455" style="3" customWidth="1"/>
    <col min="9" max="10" width="15" style="3" customWidth="1"/>
    <col min="11" max="11" width="16.7545454545455" style="3" customWidth="1"/>
    <col min="12" max="13" width="15" style="3" customWidth="1"/>
    <col min="14" max="16384" width="10" style="3"/>
  </cols>
  <sheetData>
    <row r="1" ht="23" spans="1:2">
      <c r="A1" s="4" t="s">
        <v>0</v>
      </c>
      <c r="B1" s="5">
        <v>0.77</v>
      </c>
    </row>
    <row r="2" ht="44.1" customHeight="1" spans="1:13">
      <c r="A2" s="6" t="s">
        <v>106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27.95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27.95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27.95" customHeight="1" spans="1:13">
      <c r="A5" s="12" t="s">
        <v>17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195.84</v>
      </c>
      <c r="I5" s="13" t="s">
        <v>107</v>
      </c>
      <c r="J5" s="13">
        <v>2580000</v>
      </c>
      <c r="K5" s="13">
        <v>195.84</v>
      </c>
      <c r="L5" s="13" t="s">
        <v>107</v>
      </c>
      <c r="M5" s="13">
        <v>2580000</v>
      </c>
    </row>
    <row r="6" ht="27.95" customHeight="1" spans="1:13">
      <c r="A6" s="12" t="s">
        <v>18</v>
      </c>
      <c r="B6" s="13">
        <v>133.95</v>
      </c>
      <c r="C6" s="13">
        <v>9133</v>
      </c>
      <c r="D6" s="13">
        <f t="shared" ref="D6:D15" si="0">ROUND(B6*C6,0)</f>
        <v>1223365</v>
      </c>
      <c r="E6" s="13">
        <v>133.95</v>
      </c>
      <c r="F6" s="13">
        <v>8902</v>
      </c>
      <c r="G6" s="13">
        <f t="shared" ref="G6:G15" si="1">ROUND(E6*F6,0)</f>
        <v>1192423</v>
      </c>
      <c r="H6" s="13">
        <v>133.95</v>
      </c>
      <c r="I6" s="13">
        <v>8902</v>
      </c>
      <c r="J6" s="13">
        <f t="shared" ref="J6:J15" si="2">ROUND(H6*I6,0)</f>
        <v>1192423</v>
      </c>
      <c r="K6" s="13">
        <v>133.95</v>
      </c>
      <c r="L6" s="13">
        <v>9133</v>
      </c>
      <c r="M6" s="13">
        <f t="shared" ref="M6:M15" si="3">ROUND(K6*L6,0)</f>
        <v>1223365</v>
      </c>
    </row>
    <row r="7" ht="27.95" customHeight="1" spans="1:13">
      <c r="A7" s="12" t="s">
        <v>19</v>
      </c>
      <c r="B7" s="13">
        <v>133.95</v>
      </c>
      <c r="C7" s="13">
        <v>8979</v>
      </c>
      <c r="D7" s="13">
        <f t="shared" si="0"/>
        <v>1202737</v>
      </c>
      <c r="E7" s="13">
        <v>133.95</v>
      </c>
      <c r="F7" s="13">
        <v>8748</v>
      </c>
      <c r="G7" s="13">
        <f t="shared" si="1"/>
        <v>1171795</v>
      </c>
      <c r="H7" s="13">
        <v>133.95</v>
      </c>
      <c r="I7" s="13">
        <v>8748</v>
      </c>
      <c r="J7" s="13">
        <f t="shared" si="2"/>
        <v>1171795</v>
      </c>
      <c r="K7" s="13">
        <v>133.95</v>
      </c>
      <c r="L7" s="13">
        <v>8979</v>
      </c>
      <c r="M7" s="13">
        <f t="shared" si="3"/>
        <v>1202737</v>
      </c>
    </row>
    <row r="8" ht="27.95" customHeight="1" spans="1:13">
      <c r="A8" s="12" t="s">
        <v>20</v>
      </c>
      <c r="B8" s="13">
        <v>133.95</v>
      </c>
      <c r="C8" s="13">
        <v>8825</v>
      </c>
      <c r="D8" s="13">
        <f t="shared" si="0"/>
        <v>1182109</v>
      </c>
      <c r="E8" s="13">
        <v>133.95</v>
      </c>
      <c r="F8" s="13">
        <v>8594</v>
      </c>
      <c r="G8" s="13">
        <f t="shared" si="1"/>
        <v>1151166</v>
      </c>
      <c r="H8" s="13">
        <v>133.95</v>
      </c>
      <c r="I8" s="13">
        <v>8594</v>
      </c>
      <c r="J8" s="13">
        <f t="shared" si="2"/>
        <v>1151166</v>
      </c>
      <c r="K8" s="13">
        <v>133.95</v>
      </c>
      <c r="L8" s="13">
        <v>8825</v>
      </c>
      <c r="M8" s="13">
        <f t="shared" si="3"/>
        <v>1182109</v>
      </c>
    </row>
    <row r="9" ht="27.95" customHeight="1" spans="1:13">
      <c r="A9" s="12" t="s">
        <v>21</v>
      </c>
      <c r="B9" s="13">
        <v>133.95</v>
      </c>
      <c r="C9" s="13">
        <v>8825</v>
      </c>
      <c r="D9" s="13">
        <f t="shared" si="0"/>
        <v>1182109</v>
      </c>
      <c r="E9" s="13">
        <v>133.95</v>
      </c>
      <c r="F9" s="13">
        <v>8594</v>
      </c>
      <c r="G9" s="13">
        <f t="shared" si="1"/>
        <v>1151166</v>
      </c>
      <c r="H9" s="13">
        <v>133.95</v>
      </c>
      <c r="I9" s="13">
        <v>8594</v>
      </c>
      <c r="J9" s="13">
        <f t="shared" si="2"/>
        <v>1151166</v>
      </c>
      <c r="K9" s="13">
        <v>133.95</v>
      </c>
      <c r="L9" s="13">
        <v>8825</v>
      </c>
      <c r="M9" s="13">
        <f t="shared" si="3"/>
        <v>1182109</v>
      </c>
    </row>
    <row r="10" ht="27.95" customHeight="1" spans="1:13">
      <c r="A10" s="12" t="s">
        <v>22</v>
      </c>
      <c r="B10" s="13">
        <v>133.95</v>
      </c>
      <c r="C10" s="13">
        <v>8671</v>
      </c>
      <c r="D10" s="13">
        <f t="shared" si="0"/>
        <v>1161480</v>
      </c>
      <c r="E10" s="13">
        <v>133.95</v>
      </c>
      <c r="F10" s="13">
        <v>8440</v>
      </c>
      <c r="G10" s="13">
        <f t="shared" si="1"/>
        <v>1130538</v>
      </c>
      <c r="H10" s="13">
        <v>133.95</v>
      </c>
      <c r="I10" s="13">
        <v>8440</v>
      </c>
      <c r="J10" s="13">
        <f t="shared" si="2"/>
        <v>1130538</v>
      </c>
      <c r="K10" s="13">
        <v>133.95</v>
      </c>
      <c r="L10" s="13">
        <v>8671</v>
      </c>
      <c r="M10" s="13">
        <f t="shared" si="3"/>
        <v>1161480</v>
      </c>
    </row>
    <row r="11" ht="27.95" customHeight="1" spans="1:13">
      <c r="A11" s="12" t="s">
        <v>23</v>
      </c>
      <c r="B11" s="13">
        <v>133.95</v>
      </c>
      <c r="C11" s="13">
        <v>8517</v>
      </c>
      <c r="D11" s="13">
        <f t="shared" si="0"/>
        <v>1140852</v>
      </c>
      <c r="E11" s="13">
        <v>133.95</v>
      </c>
      <c r="F11" s="13">
        <v>8286</v>
      </c>
      <c r="G11" s="13">
        <f t="shared" si="1"/>
        <v>1109910</v>
      </c>
      <c r="H11" s="13">
        <v>133.95</v>
      </c>
      <c r="I11" s="13">
        <v>8286</v>
      </c>
      <c r="J11" s="13">
        <f t="shared" si="2"/>
        <v>1109910</v>
      </c>
      <c r="K11" s="13">
        <v>133.95</v>
      </c>
      <c r="L11" s="13">
        <v>8517</v>
      </c>
      <c r="M11" s="13">
        <f t="shared" si="3"/>
        <v>1140852</v>
      </c>
    </row>
    <row r="12" ht="27.95" customHeight="1" spans="1:13">
      <c r="A12" s="12" t="s">
        <v>24</v>
      </c>
      <c r="B12" s="13">
        <v>133.95</v>
      </c>
      <c r="C12" s="13">
        <v>8363</v>
      </c>
      <c r="D12" s="13">
        <f t="shared" si="0"/>
        <v>1120224</v>
      </c>
      <c r="E12" s="13">
        <v>133.95</v>
      </c>
      <c r="F12" s="13">
        <v>8132</v>
      </c>
      <c r="G12" s="13">
        <f t="shared" si="1"/>
        <v>1089281</v>
      </c>
      <c r="H12" s="13">
        <v>133.95</v>
      </c>
      <c r="I12" s="13">
        <v>8132</v>
      </c>
      <c r="J12" s="13">
        <f t="shared" si="2"/>
        <v>1089281</v>
      </c>
      <c r="K12" s="13">
        <v>133.95</v>
      </c>
      <c r="L12" s="13">
        <v>8363</v>
      </c>
      <c r="M12" s="13">
        <f t="shared" si="3"/>
        <v>1120224</v>
      </c>
    </row>
    <row r="13" ht="27.95" customHeight="1" spans="1:13">
      <c r="A13" s="12" t="s">
        <v>25</v>
      </c>
      <c r="B13" s="13">
        <v>133.95</v>
      </c>
      <c r="C13" s="13">
        <v>8363</v>
      </c>
      <c r="D13" s="13">
        <f t="shared" si="0"/>
        <v>1120224</v>
      </c>
      <c r="E13" s="13">
        <v>133.95</v>
      </c>
      <c r="F13" s="13">
        <v>8132</v>
      </c>
      <c r="G13" s="13">
        <f t="shared" si="1"/>
        <v>1089281</v>
      </c>
      <c r="H13" s="13">
        <v>133.95</v>
      </c>
      <c r="I13" s="13">
        <v>8132</v>
      </c>
      <c r="J13" s="13">
        <f t="shared" si="2"/>
        <v>1089281</v>
      </c>
      <c r="K13" s="13">
        <v>133.95</v>
      </c>
      <c r="L13" s="13">
        <v>8363</v>
      </c>
      <c r="M13" s="13">
        <f t="shared" si="3"/>
        <v>1120224</v>
      </c>
    </row>
    <row r="14" ht="27.95" customHeight="1" spans="1:13">
      <c r="A14" s="12" t="s">
        <v>26</v>
      </c>
      <c r="B14" s="13">
        <v>133.95</v>
      </c>
      <c r="C14" s="13">
        <v>7978</v>
      </c>
      <c r="D14" s="13">
        <f t="shared" si="0"/>
        <v>1068653</v>
      </c>
      <c r="E14" s="13">
        <v>133.95</v>
      </c>
      <c r="F14" s="13">
        <v>7747</v>
      </c>
      <c r="G14" s="13">
        <f t="shared" si="1"/>
        <v>1037711</v>
      </c>
      <c r="H14" s="13">
        <v>133.95</v>
      </c>
      <c r="I14" s="13">
        <v>7747</v>
      </c>
      <c r="J14" s="13">
        <f t="shared" si="2"/>
        <v>1037711</v>
      </c>
      <c r="K14" s="13">
        <v>133.95</v>
      </c>
      <c r="L14" s="13">
        <v>7978</v>
      </c>
      <c r="M14" s="13">
        <f t="shared" si="3"/>
        <v>1068653</v>
      </c>
    </row>
    <row r="15" ht="27.95" customHeight="1" spans="1:13">
      <c r="A15" s="12" t="s">
        <v>27</v>
      </c>
      <c r="B15" s="13">
        <v>133.95</v>
      </c>
      <c r="C15" s="13">
        <v>10596</v>
      </c>
      <c r="D15" s="13">
        <f t="shared" si="0"/>
        <v>1419334</v>
      </c>
      <c r="E15" s="13">
        <v>133.95</v>
      </c>
      <c r="F15" s="13">
        <v>10365</v>
      </c>
      <c r="G15" s="13">
        <f t="shared" si="1"/>
        <v>1388392</v>
      </c>
      <c r="H15" s="13">
        <v>133.95</v>
      </c>
      <c r="I15" s="13">
        <v>10365</v>
      </c>
      <c r="J15" s="13">
        <f t="shared" si="2"/>
        <v>1388392</v>
      </c>
      <c r="K15" s="13">
        <v>133.95</v>
      </c>
      <c r="L15" s="13">
        <v>10596</v>
      </c>
      <c r="M15" s="13">
        <f t="shared" si="3"/>
        <v>1419334</v>
      </c>
    </row>
    <row r="16" ht="21" spans="1:13">
      <c r="A16" s="2"/>
      <c r="B16" s="4">
        <f t="shared" ref="B16:M16" si="4">SUM(B5:B15)</f>
        <v>1339.5</v>
      </c>
      <c r="C16" s="4">
        <f t="shared" si="4"/>
        <v>88250</v>
      </c>
      <c r="D16" s="4">
        <f t="shared" si="4"/>
        <v>11821087</v>
      </c>
      <c r="E16" s="4">
        <f t="shared" si="4"/>
        <v>1339.5</v>
      </c>
      <c r="F16" s="4">
        <f t="shared" si="4"/>
        <v>85940</v>
      </c>
      <c r="G16" s="4">
        <f t="shared" si="4"/>
        <v>11511663</v>
      </c>
      <c r="H16" s="4">
        <f t="shared" si="4"/>
        <v>1535.34</v>
      </c>
      <c r="I16" s="4">
        <f t="shared" si="4"/>
        <v>85940</v>
      </c>
      <c r="J16" s="4">
        <f t="shared" si="4"/>
        <v>14091663</v>
      </c>
      <c r="K16" s="4">
        <f t="shared" si="4"/>
        <v>1535.34</v>
      </c>
      <c r="L16" s="4">
        <f t="shared" si="4"/>
        <v>88250</v>
      </c>
      <c r="M16" s="4">
        <f t="shared" si="4"/>
        <v>14401087</v>
      </c>
    </row>
    <row r="17" spans="2:13">
      <c r="B17" s="14">
        <f t="shared" ref="B17:H17" si="5">SUM(B6:B14)</f>
        <v>1205.55</v>
      </c>
      <c r="D17" s="14">
        <f t="shared" si="5"/>
        <v>10401753</v>
      </c>
      <c r="E17" s="14">
        <f t="shared" si="5"/>
        <v>1205.55</v>
      </c>
      <c r="F17" s="14"/>
      <c r="G17" s="14">
        <f t="shared" si="5"/>
        <v>10123271</v>
      </c>
      <c r="H17" s="14">
        <f t="shared" si="5"/>
        <v>1205.55</v>
      </c>
      <c r="I17" s="14"/>
      <c r="J17" s="14">
        <f t="shared" ref="J17:M17" si="6">SUM(J6:J14)</f>
        <v>10123271</v>
      </c>
      <c r="K17" s="14">
        <f t="shared" si="6"/>
        <v>1205.55</v>
      </c>
      <c r="L17" s="14"/>
      <c r="M17" s="14">
        <f t="shared" si="6"/>
        <v>10401753</v>
      </c>
    </row>
    <row r="19" ht="21" spans="1:12">
      <c r="A19" s="15" t="s">
        <v>78</v>
      </c>
      <c r="B19" s="16"/>
      <c r="D19" s="15" t="s">
        <v>79</v>
      </c>
      <c r="E19" s="16"/>
      <c r="G19" s="15" t="s">
        <v>108</v>
      </c>
      <c r="H19" s="16"/>
      <c r="J19" s="15" t="s">
        <v>109</v>
      </c>
      <c r="K19" s="16"/>
      <c r="L19" s="14"/>
    </row>
    <row r="20" ht="23" spans="1:12">
      <c r="A20" s="17" t="s">
        <v>29</v>
      </c>
      <c r="B20" s="18">
        <f>B16+E16+H16+K16</f>
        <v>5749.68</v>
      </c>
      <c r="D20" s="17" t="s">
        <v>29</v>
      </c>
      <c r="E20" s="18">
        <f>E17+H17+K17+B17</f>
        <v>4822.2</v>
      </c>
      <c r="G20" s="17" t="s">
        <v>29</v>
      </c>
      <c r="H20" s="18">
        <f>H5+K5</f>
        <v>391.68</v>
      </c>
      <c r="J20" s="17" t="s">
        <v>29</v>
      </c>
      <c r="K20" s="18">
        <f>K15+H15+E15+B15</f>
        <v>535.8</v>
      </c>
      <c r="L20" s="14">
        <f>K20+H20+E20</f>
        <v>5749.68</v>
      </c>
    </row>
    <row r="21" ht="23" spans="1:12">
      <c r="A21" s="17" t="s">
        <v>30</v>
      </c>
      <c r="B21" s="18">
        <f>ROUND(D16+G16+J16+M16,2)</f>
        <v>51825500</v>
      </c>
      <c r="D21" s="17" t="s">
        <v>30</v>
      </c>
      <c r="E21" s="18">
        <f>ROUND(D17+G17+J17+M17,0)</f>
        <v>41050048</v>
      </c>
      <c r="G21" s="17" t="s">
        <v>30</v>
      </c>
      <c r="H21" s="18">
        <f>J5+M5</f>
        <v>5160000</v>
      </c>
      <c r="J21" s="17" t="s">
        <v>30</v>
      </c>
      <c r="K21" s="18">
        <f>D15+G15+J15+M15</f>
        <v>5615452</v>
      </c>
      <c r="L21" s="14">
        <f>K21+H21+E21</f>
        <v>51825500</v>
      </c>
    </row>
    <row r="22" ht="23" spans="1:11">
      <c r="A22" s="17" t="s">
        <v>31</v>
      </c>
      <c r="B22" s="19">
        <f>B21/B20</f>
        <v>9013.63206300177</v>
      </c>
      <c r="D22" s="17" t="s">
        <v>31</v>
      </c>
      <c r="E22" s="19">
        <f>E21/E20</f>
        <v>8512.72199411057</v>
      </c>
      <c r="G22" s="17" t="s">
        <v>31</v>
      </c>
      <c r="H22" s="19">
        <f>H21/H20</f>
        <v>13174.0196078431</v>
      </c>
      <c r="J22" s="17" t="s">
        <v>31</v>
      </c>
      <c r="K22" s="19">
        <f>K21/K20</f>
        <v>10480.5001866368</v>
      </c>
    </row>
    <row r="25" ht="45.5" spans="1:13">
      <c r="A25" s="6" t="s">
        <v>110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21"/>
    </row>
    <row r="26" ht="23" spans="1:13">
      <c r="A26" s="8"/>
      <c r="B26" s="9" t="s">
        <v>2</v>
      </c>
      <c r="C26" s="10"/>
      <c r="D26" s="11"/>
      <c r="E26" s="9" t="s">
        <v>3</v>
      </c>
      <c r="F26" s="10"/>
      <c r="G26" s="11"/>
      <c r="H26" s="9" t="s">
        <v>4</v>
      </c>
      <c r="I26" s="10"/>
      <c r="J26" s="11"/>
      <c r="K26" s="9" t="s">
        <v>5</v>
      </c>
      <c r="L26" s="10"/>
      <c r="M26" s="11"/>
    </row>
    <row r="27" ht="23" spans="1:13">
      <c r="A27" s="8" t="s">
        <v>6</v>
      </c>
      <c r="B27" s="18" t="s">
        <v>7</v>
      </c>
      <c r="C27" s="18" t="s">
        <v>8</v>
      </c>
      <c r="D27" s="18" t="s">
        <v>9</v>
      </c>
      <c r="E27" s="18" t="s">
        <v>7</v>
      </c>
      <c r="F27" s="18" t="s">
        <v>8</v>
      </c>
      <c r="G27" s="18" t="s">
        <v>9</v>
      </c>
      <c r="H27" s="18" t="s">
        <v>7</v>
      </c>
      <c r="I27" s="18" t="s">
        <v>8</v>
      </c>
      <c r="J27" s="18" t="s">
        <v>9</v>
      </c>
      <c r="K27" s="18" t="s">
        <v>7</v>
      </c>
      <c r="L27" s="18" t="s">
        <v>8</v>
      </c>
      <c r="M27" s="18" t="s">
        <v>9</v>
      </c>
    </row>
    <row r="28" ht="21" spans="1:13">
      <c r="A28" s="12" t="s">
        <v>17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195.84</v>
      </c>
      <c r="I28" s="13" t="s">
        <v>107</v>
      </c>
      <c r="J28" s="13">
        <v>2580000</v>
      </c>
      <c r="K28" s="13">
        <v>195.84</v>
      </c>
      <c r="L28" s="13" t="s">
        <v>107</v>
      </c>
      <c r="M28" s="13">
        <v>2620000</v>
      </c>
    </row>
    <row r="29" ht="21" spans="1:13">
      <c r="A29" s="12" t="s">
        <v>18</v>
      </c>
      <c r="B29" s="13">
        <v>133.95</v>
      </c>
      <c r="C29" s="13">
        <v>9133</v>
      </c>
      <c r="D29" s="13">
        <f t="shared" ref="D29:D38" si="7">ROUND(B29*C29,0)</f>
        <v>1223365</v>
      </c>
      <c r="E29" s="13">
        <v>133.95</v>
      </c>
      <c r="F29" s="13">
        <v>8902</v>
      </c>
      <c r="G29" s="13">
        <f t="shared" ref="G29:G38" si="8">ROUND(E29*F29,0)</f>
        <v>1192423</v>
      </c>
      <c r="H29" s="13">
        <v>133.95</v>
      </c>
      <c r="I29" s="13">
        <v>8902</v>
      </c>
      <c r="J29" s="13">
        <f t="shared" ref="J29:J38" si="9">ROUND(H29*I29,0)</f>
        <v>1192423</v>
      </c>
      <c r="K29" s="13">
        <v>133.95</v>
      </c>
      <c r="L29" s="13">
        <v>9421</v>
      </c>
      <c r="M29" s="13">
        <f t="shared" ref="M29:M38" si="10">ROUND(K29*L29,0)</f>
        <v>1261943</v>
      </c>
    </row>
    <row r="30" ht="21" spans="1:13">
      <c r="A30" s="12" t="s">
        <v>19</v>
      </c>
      <c r="B30" s="13">
        <v>133.95</v>
      </c>
      <c r="C30" s="13">
        <v>8979</v>
      </c>
      <c r="D30" s="13">
        <f t="shared" si="7"/>
        <v>1202737</v>
      </c>
      <c r="E30" s="13">
        <v>133.95</v>
      </c>
      <c r="F30" s="13">
        <v>8748</v>
      </c>
      <c r="G30" s="13">
        <f t="shared" si="8"/>
        <v>1171795</v>
      </c>
      <c r="H30" s="13">
        <v>133.95</v>
      </c>
      <c r="I30" s="13">
        <v>8748</v>
      </c>
      <c r="J30" s="13">
        <f t="shared" si="9"/>
        <v>1171795</v>
      </c>
      <c r="K30" s="13">
        <v>133.95</v>
      </c>
      <c r="L30" s="13">
        <v>9267</v>
      </c>
      <c r="M30" s="13">
        <f t="shared" si="10"/>
        <v>1241315</v>
      </c>
    </row>
    <row r="31" ht="21" spans="1:13">
      <c r="A31" s="12" t="s">
        <v>20</v>
      </c>
      <c r="B31" s="13">
        <v>133.95</v>
      </c>
      <c r="C31" s="13">
        <v>8825</v>
      </c>
      <c r="D31" s="13">
        <f t="shared" si="7"/>
        <v>1182109</v>
      </c>
      <c r="E31" s="13">
        <v>133.95</v>
      </c>
      <c r="F31" s="13">
        <v>8594</v>
      </c>
      <c r="G31" s="13">
        <f t="shared" si="8"/>
        <v>1151166</v>
      </c>
      <c r="H31" s="13">
        <v>133.95</v>
      </c>
      <c r="I31" s="13">
        <v>8594</v>
      </c>
      <c r="J31" s="13">
        <f t="shared" si="9"/>
        <v>1151166</v>
      </c>
      <c r="K31" s="13">
        <v>133.95</v>
      </c>
      <c r="L31" s="13">
        <v>9113</v>
      </c>
      <c r="M31" s="13">
        <f t="shared" si="10"/>
        <v>1220686</v>
      </c>
    </row>
    <row r="32" ht="21" spans="1:13">
      <c r="A32" s="12" t="s">
        <v>21</v>
      </c>
      <c r="B32" s="13">
        <v>133.95</v>
      </c>
      <c r="C32" s="13">
        <v>8825</v>
      </c>
      <c r="D32" s="13">
        <f t="shared" si="7"/>
        <v>1182109</v>
      </c>
      <c r="E32" s="13">
        <v>133.95</v>
      </c>
      <c r="F32" s="13">
        <v>8594</v>
      </c>
      <c r="G32" s="13">
        <f t="shared" si="8"/>
        <v>1151166</v>
      </c>
      <c r="H32" s="13">
        <v>133.95</v>
      </c>
      <c r="I32" s="13">
        <v>8594</v>
      </c>
      <c r="J32" s="13">
        <f t="shared" si="9"/>
        <v>1151166</v>
      </c>
      <c r="K32" s="13">
        <v>133.95</v>
      </c>
      <c r="L32" s="13">
        <v>9113</v>
      </c>
      <c r="M32" s="13">
        <f t="shared" si="10"/>
        <v>1220686</v>
      </c>
    </row>
    <row r="33" ht="21" spans="1:13">
      <c r="A33" s="12" t="s">
        <v>22</v>
      </c>
      <c r="B33" s="13">
        <v>133.95</v>
      </c>
      <c r="C33" s="13">
        <v>8671</v>
      </c>
      <c r="D33" s="13">
        <f t="shared" si="7"/>
        <v>1161480</v>
      </c>
      <c r="E33" s="13">
        <v>133.95</v>
      </c>
      <c r="F33" s="13">
        <v>8440</v>
      </c>
      <c r="G33" s="13">
        <f t="shared" si="8"/>
        <v>1130538</v>
      </c>
      <c r="H33" s="13">
        <v>133.95</v>
      </c>
      <c r="I33" s="13">
        <v>8440</v>
      </c>
      <c r="J33" s="13">
        <f t="shared" si="9"/>
        <v>1130538</v>
      </c>
      <c r="K33" s="13">
        <v>133.95</v>
      </c>
      <c r="L33" s="13">
        <v>8959</v>
      </c>
      <c r="M33" s="13">
        <f t="shared" si="10"/>
        <v>1200058</v>
      </c>
    </row>
    <row r="34" ht="21" spans="1:13">
      <c r="A34" s="12" t="s">
        <v>23</v>
      </c>
      <c r="B34" s="13">
        <v>133.95</v>
      </c>
      <c r="C34" s="13">
        <v>8517</v>
      </c>
      <c r="D34" s="13">
        <f t="shared" si="7"/>
        <v>1140852</v>
      </c>
      <c r="E34" s="13">
        <v>133.95</v>
      </c>
      <c r="F34" s="13">
        <v>8286</v>
      </c>
      <c r="G34" s="13">
        <f t="shared" si="8"/>
        <v>1109910</v>
      </c>
      <c r="H34" s="13">
        <v>133.95</v>
      </c>
      <c r="I34" s="13">
        <v>8286</v>
      </c>
      <c r="J34" s="13">
        <f t="shared" si="9"/>
        <v>1109910</v>
      </c>
      <c r="K34" s="13">
        <v>133.95</v>
      </c>
      <c r="L34" s="13">
        <v>8805</v>
      </c>
      <c r="M34" s="13">
        <f t="shared" si="10"/>
        <v>1179430</v>
      </c>
    </row>
    <row r="35" ht="21" spans="1:13">
      <c r="A35" s="12" t="s">
        <v>24</v>
      </c>
      <c r="B35" s="13">
        <v>133.95</v>
      </c>
      <c r="C35" s="13">
        <v>8363</v>
      </c>
      <c r="D35" s="13">
        <f t="shared" si="7"/>
        <v>1120224</v>
      </c>
      <c r="E35" s="13">
        <v>133.95</v>
      </c>
      <c r="F35" s="13">
        <v>8132</v>
      </c>
      <c r="G35" s="13">
        <f t="shared" si="8"/>
        <v>1089281</v>
      </c>
      <c r="H35" s="13">
        <v>133.95</v>
      </c>
      <c r="I35" s="13">
        <v>8132</v>
      </c>
      <c r="J35" s="13">
        <f t="shared" si="9"/>
        <v>1089281</v>
      </c>
      <c r="K35" s="13">
        <v>133.95</v>
      </c>
      <c r="L35" s="13">
        <v>8651</v>
      </c>
      <c r="M35" s="13">
        <f t="shared" si="10"/>
        <v>1158801</v>
      </c>
    </row>
    <row r="36" ht="21" spans="1:13">
      <c r="A36" s="12" t="s">
        <v>25</v>
      </c>
      <c r="B36" s="13">
        <v>133.95</v>
      </c>
      <c r="C36" s="13">
        <v>8363</v>
      </c>
      <c r="D36" s="13">
        <f t="shared" si="7"/>
        <v>1120224</v>
      </c>
      <c r="E36" s="13">
        <v>133.95</v>
      </c>
      <c r="F36" s="13">
        <v>8132</v>
      </c>
      <c r="G36" s="13">
        <f t="shared" si="8"/>
        <v>1089281</v>
      </c>
      <c r="H36" s="13">
        <v>133.95</v>
      </c>
      <c r="I36" s="13">
        <v>8132</v>
      </c>
      <c r="J36" s="13">
        <f t="shared" si="9"/>
        <v>1089281</v>
      </c>
      <c r="K36" s="13">
        <v>133.95</v>
      </c>
      <c r="L36" s="13">
        <v>8651</v>
      </c>
      <c r="M36" s="13">
        <f t="shared" si="10"/>
        <v>1158801</v>
      </c>
    </row>
    <row r="37" ht="21" spans="1:13">
      <c r="A37" s="12" t="s">
        <v>26</v>
      </c>
      <c r="B37" s="13">
        <v>133.95</v>
      </c>
      <c r="C37" s="13">
        <v>7978</v>
      </c>
      <c r="D37" s="13">
        <f t="shared" si="7"/>
        <v>1068653</v>
      </c>
      <c r="E37" s="13">
        <v>133.95</v>
      </c>
      <c r="F37" s="13">
        <v>7747</v>
      </c>
      <c r="G37" s="13">
        <f t="shared" si="8"/>
        <v>1037711</v>
      </c>
      <c r="H37" s="13">
        <v>133.95</v>
      </c>
      <c r="I37" s="13">
        <v>7747</v>
      </c>
      <c r="J37" s="13">
        <f t="shared" si="9"/>
        <v>1037711</v>
      </c>
      <c r="K37" s="13">
        <v>133.95</v>
      </c>
      <c r="L37" s="13">
        <v>8266</v>
      </c>
      <c r="M37" s="13">
        <f t="shared" si="10"/>
        <v>1107231</v>
      </c>
    </row>
    <row r="38" ht="21" spans="1:13">
      <c r="A38" s="12" t="s">
        <v>27</v>
      </c>
      <c r="B38" s="13">
        <v>133.95</v>
      </c>
      <c r="C38" s="13">
        <v>10596</v>
      </c>
      <c r="D38" s="13">
        <f t="shared" si="7"/>
        <v>1419334</v>
      </c>
      <c r="E38" s="13">
        <v>133.95</v>
      </c>
      <c r="F38" s="13">
        <v>10365</v>
      </c>
      <c r="G38" s="13">
        <f t="shared" si="8"/>
        <v>1388392</v>
      </c>
      <c r="H38" s="13">
        <v>133.95</v>
      </c>
      <c r="I38" s="13">
        <v>10365</v>
      </c>
      <c r="J38" s="13">
        <f t="shared" si="9"/>
        <v>1388392</v>
      </c>
      <c r="K38" s="13">
        <v>133.95</v>
      </c>
      <c r="L38" s="13">
        <v>10807</v>
      </c>
      <c r="M38" s="13">
        <f t="shared" si="10"/>
        <v>1447598</v>
      </c>
    </row>
    <row r="39" ht="21" spans="1:14">
      <c r="A39" s="2"/>
      <c r="B39" s="4">
        <f t="shared" ref="B39:M39" si="11">SUM(B28:B38)</f>
        <v>1339.5</v>
      </c>
      <c r="C39" s="4">
        <f t="shared" si="11"/>
        <v>88250</v>
      </c>
      <c r="D39" s="4">
        <f t="shared" si="11"/>
        <v>11821087</v>
      </c>
      <c r="E39" s="4">
        <f t="shared" si="11"/>
        <v>1339.5</v>
      </c>
      <c r="F39" s="4">
        <f t="shared" si="11"/>
        <v>85940</v>
      </c>
      <c r="G39" s="4">
        <f t="shared" si="11"/>
        <v>11511663</v>
      </c>
      <c r="H39" s="4">
        <f t="shared" si="11"/>
        <v>1535.34</v>
      </c>
      <c r="I39" s="4">
        <f t="shared" si="11"/>
        <v>85940</v>
      </c>
      <c r="J39" s="4">
        <f t="shared" si="11"/>
        <v>14091663</v>
      </c>
      <c r="K39" s="4">
        <f t="shared" si="11"/>
        <v>1535.34</v>
      </c>
      <c r="L39" s="4">
        <f t="shared" si="11"/>
        <v>91053</v>
      </c>
      <c r="M39" s="4">
        <f t="shared" si="11"/>
        <v>14816549</v>
      </c>
      <c r="N39" s="14"/>
    </row>
    <row r="40" spans="2:14">
      <c r="B40" s="14">
        <f t="shared" ref="B40:H40" si="12">SUM(B29:B37)</f>
        <v>1205.55</v>
      </c>
      <c r="C40" s="14"/>
      <c r="D40" s="14">
        <f t="shared" si="12"/>
        <v>10401753</v>
      </c>
      <c r="E40" s="14">
        <f t="shared" si="12"/>
        <v>1205.55</v>
      </c>
      <c r="F40" s="14"/>
      <c r="G40" s="14">
        <f t="shared" si="12"/>
        <v>10123271</v>
      </c>
      <c r="H40" s="14">
        <f t="shared" si="12"/>
        <v>1205.55</v>
      </c>
      <c r="I40" s="14"/>
      <c r="J40" s="14">
        <f t="shared" ref="J40:M40" si="13">SUM(J29:J37)</f>
        <v>10123271</v>
      </c>
      <c r="K40" s="14">
        <f t="shared" si="13"/>
        <v>1205.55</v>
      </c>
      <c r="L40" s="14"/>
      <c r="M40" s="14">
        <f t="shared" si="13"/>
        <v>10748951</v>
      </c>
      <c r="N40" s="14"/>
    </row>
    <row r="42" ht="21" spans="1:11">
      <c r="A42" s="15" t="s">
        <v>83</v>
      </c>
      <c r="B42" s="16"/>
      <c r="D42" s="15" t="s">
        <v>84</v>
      </c>
      <c r="E42" s="16"/>
      <c r="G42" s="15" t="s">
        <v>111</v>
      </c>
      <c r="H42" s="16"/>
      <c r="J42" s="15" t="s">
        <v>112</v>
      </c>
      <c r="K42" s="16"/>
    </row>
    <row r="43" ht="23" spans="1:12">
      <c r="A43" s="17" t="s">
        <v>29</v>
      </c>
      <c r="B43" s="18">
        <f>B39+E39+H39+K39</f>
        <v>5749.68</v>
      </c>
      <c r="D43" s="17" t="s">
        <v>29</v>
      </c>
      <c r="E43" s="18">
        <f>E40+H40+K40+B40</f>
        <v>4822.2</v>
      </c>
      <c r="G43" s="17" t="s">
        <v>29</v>
      </c>
      <c r="H43" s="18">
        <f>H28+K28</f>
        <v>391.68</v>
      </c>
      <c r="J43" s="17" t="s">
        <v>29</v>
      </c>
      <c r="K43" s="18">
        <f>K38+H38+E38+B38</f>
        <v>535.8</v>
      </c>
      <c r="L43" s="14">
        <f>K43+H43+E43</f>
        <v>5749.68</v>
      </c>
    </row>
    <row r="44" ht="23" spans="1:12">
      <c r="A44" s="17" t="s">
        <v>30</v>
      </c>
      <c r="B44" s="18">
        <f>ROUND(D39+G39+J39+M39,2)</f>
        <v>52240962</v>
      </c>
      <c r="D44" s="17" t="s">
        <v>30</v>
      </c>
      <c r="E44" s="18">
        <f>ROUND(D40+G40+J40+M40,0)</f>
        <v>41397246</v>
      </c>
      <c r="G44" s="17" t="s">
        <v>30</v>
      </c>
      <c r="H44" s="18">
        <f>J28+M28</f>
        <v>5200000</v>
      </c>
      <c r="J44" s="17" t="s">
        <v>30</v>
      </c>
      <c r="K44" s="18">
        <f>D38+G38+J38+M38</f>
        <v>5643716</v>
      </c>
      <c r="L44" s="14">
        <f>K44+H44+E44</f>
        <v>52240962</v>
      </c>
    </row>
    <row r="45" ht="23" spans="1:11">
      <c r="A45" s="17" t="s">
        <v>31</v>
      </c>
      <c r="B45" s="19">
        <f>B44/B43</f>
        <v>9085.89034520182</v>
      </c>
      <c r="D45" s="17" t="s">
        <v>31</v>
      </c>
      <c r="E45" s="19">
        <f>E44/E43</f>
        <v>8584.72191116088</v>
      </c>
      <c r="G45" s="17" t="s">
        <v>31</v>
      </c>
      <c r="H45" s="19">
        <f>H44/H43</f>
        <v>13276.1437908497</v>
      </c>
      <c r="J45" s="17" t="s">
        <v>31</v>
      </c>
      <c r="K45" s="19">
        <f>K44/K43</f>
        <v>10533.2512131392</v>
      </c>
    </row>
    <row r="48" ht="45.5" spans="1:13">
      <c r="A48" s="20" t="s">
        <v>113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="1" customFormat="1" ht="23" spans="1:13">
      <c r="A49" s="8"/>
      <c r="B49" s="9" t="s">
        <v>2</v>
      </c>
      <c r="C49" s="10"/>
      <c r="D49" s="11"/>
      <c r="E49" s="9" t="s">
        <v>3</v>
      </c>
      <c r="F49" s="10"/>
      <c r="G49" s="11"/>
      <c r="H49" s="9" t="s">
        <v>4</v>
      </c>
      <c r="I49" s="10"/>
      <c r="J49" s="11"/>
      <c r="K49" s="9" t="s">
        <v>5</v>
      </c>
      <c r="L49" s="10"/>
      <c r="M49" s="11"/>
    </row>
    <row r="50" s="1" customFormat="1" ht="23" spans="1:13">
      <c r="A50" s="8" t="s">
        <v>6</v>
      </c>
      <c r="B50" s="8" t="s">
        <v>7</v>
      </c>
      <c r="C50" s="8" t="s">
        <v>8</v>
      </c>
      <c r="D50" s="8" t="s">
        <v>9</v>
      </c>
      <c r="E50" s="8" t="s">
        <v>7</v>
      </c>
      <c r="F50" s="8" t="s">
        <v>8</v>
      </c>
      <c r="G50" s="8" t="s">
        <v>9</v>
      </c>
      <c r="H50" s="8" t="s">
        <v>7</v>
      </c>
      <c r="I50" s="8" t="s">
        <v>8</v>
      </c>
      <c r="J50" s="8" t="s">
        <v>9</v>
      </c>
      <c r="K50" s="8" t="s">
        <v>7</v>
      </c>
      <c r="L50" s="8" t="s">
        <v>8</v>
      </c>
      <c r="M50" s="8" t="s">
        <v>9</v>
      </c>
    </row>
    <row r="51" ht="21" spans="1:13">
      <c r="A51" s="12" t="s">
        <v>17</v>
      </c>
      <c r="B51" s="13">
        <v>208.88</v>
      </c>
      <c r="C51" s="13" t="s">
        <v>107</v>
      </c>
      <c r="D51" s="13">
        <v>2740000</v>
      </c>
      <c r="E51" s="13">
        <v>208.88</v>
      </c>
      <c r="F51" s="13" t="s">
        <v>107</v>
      </c>
      <c r="G51" s="13">
        <v>2780000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</row>
    <row r="52" ht="21" spans="1:13">
      <c r="A52" s="12" t="s">
        <v>18</v>
      </c>
      <c r="B52" s="13">
        <v>142.4</v>
      </c>
      <c r="C52" s="13">
        <v>9691</v>
      </c>
      <c r="D52" s="13">
        <f t="shared" ref="D52:D61" si="14">ROUND(B52*C52,0)</f>
        <v>1379998</v>
      </c>
      <c r="E52" s="13">
        <v>142.4</v>
      </c>
      <c r="F52" s="13">
        <v>9537</v>
      </c>
      <c r="G52" s="13">
        <f t="shared" ref="G52:G61" si="15">ROUND(E52*F52,0)</f>
        <v>1358069</v>
      </c>
      <c r="H52" s="13">
        <v>142.4</v>
      </c>
      <c r="I52" s="13">
        <v>9537</v>
      </c>
      <c r="J52" s="13">
        <f t="shared" ref="J52:J61" si="16">ROUND(H52*I52,0)</f>
        <v>1358069</v>
      </c>
      <c r="K52" s="13">
        <v>142.4</v>
      </c>
      <c r="L52" s="13">
        <v>9768</v>
      </c>
      <c r="M52" s="13">
        <f t="shared" ref="M52:M61" si="17">ROUND(K52*L52,0)</f>
        <v>1390963</v>
      </c>
    </row>
    <row r="53" ht="21" spans="1:13">
      <c r="A53" s="12" t="s">
        <v>19</v>
      </c>
      <c r="B53" s="13">
        <v>142.4</v>
      </c>
      <c r="C53" s="13">
        <v>9537</v>
      </c>
      <c r="D53" s="13">
        <f t="shared" si="14"/>
        <v>1358069</v>
      </c>
      <c r="E53" s="13">
        <v>142.4</v>
      </c>
      <c r="F53" s="13">
        <v>9383</v>
      </c>
      <c r="G53" s="13">
        <f t="shared" si="15"/>
        <v>1336139</v>
      </c>
      <c r="H53" s="13">
        <v>142.4</v>
      </c>
      <c r="I53" s="13">
        <v>9383</v>
      </c>
      <c r="J53" s="13">
        <f t="shared" si="16"/>
        <v>1336139</v>
      </c>
      <c r="K53" s="13">
        <v>142.4</v>
      </c>
      <c r="L53" s="13">
        <v>9614</v>
      </c>
      <c r="M53" s="13">
        <f t="shared" si="17"/>
        <v>1369034</v>
      </c>
    </row>
    <row r="54" ht="21" spans="1:13">
      <c r="A54" s="12" t="s">
        <v>20</v>
      </c>
      <c r="B54" s="13">
        <v>142.4</v>
      </c>
      <c r="C54" s="13">
        <v>9383</v>
      </c>
      <c r="D54" s="13">
        <f t="shared" si="14"/>
        <v>1336139</v>
      </c>
      <c r="E54" s="13">
        <v>142.4</v>
      </c>
      <c r="F54" s="13">
        <v>9229</v>
      </c>
      <c r="G54" s="13">
        <f t="shared" si="15"/>
        <v>1314210</v>
      </c>
      <c r="H54" s="13">
        <v>142.4</v>
      </c>
      <c r="I54" s="13">
        <v>9229</v>
      </c>
      <c r="J54" s="13">
        <f t="shared" si="16"/>
        <v>1314210</v>
      </c>
      <c r="K54" s="13">
        <v>142.4</v>
      </c>
      <c r="L54" s="13">
        <v>9460</v>
      </c>
      <c r="M54" s="13">
        <f t="shared" si="17"/>
        <v>1347104</v>
      </c>
    </row>
    <row r="55" ht="21" spans="1:13">
      <c r="A55" s="12" t="s">
        <v>21</v>
      </c>
      <c r="B55" s="13">
        <v>142.4</v>
      </c>
      <c r="C55" s="13">
        <v>9383</v>
      </c>
      <c r="D55" s="13">
        <f t="shared" si="14"/>
        <v>1336139</v>
      </c>
      <c r="E55" s="13">
        <v>142.4</v>
      </c>
      <c r="F55" s="13">
        <v>9229</v>
      </c>
      <c r="G55" s="13">
        <f t="shared" si="15"/>
        <v>1314210</v>
      </c>
      <c r="H55" s="13">
        <v>142.4</v>
      </c>
      <c r="I55" s="13">
        <v>9229</v>
      </c>
      <c r="J55" s="13">
        <f t="shared" si="16"/>
        <v>1314210</v>
      </c>
      <c r="K55" s="13">
        <v>142.4</v>
      </c>
      <c r="L55" s="13">
        <v>9460</v>
      </c>
      <c r="M55" s="13">
        <f t="shared" si="17"/>
        <v>1347104</v>
      </c>
    </row>
    <row r="56" ht="21" spans="1:13">
      <c r="A56" s="12" t="s">
        <v>22</v>
      </c>
      <c r="B56" s="13">
        <v>142.4</v>
      </c>
      <c r="C56" s="13">
        <v>9229</v>
      </c>
      <c r="D56" s="13">
        <f t="shared" si="14"/>
        <v>1314210</v>
      </c>
      <c r="E56" s="13">
        <v>142.4</v>
      </c>
      <c r="F56" s="13">
        <v>9075</v>
      </c>
      <c r="G56" s="13">
        <f t="shared" si="15"/>
        <v>1292280</v>
      </c>
      <c r="H56" s="13">
        <v>142.4</v>
      </c>
      <c r="I56" s="13">
        <v>9075</v>
      </c>
      <c r="J56" s="13">
        <f t="shared" si="16"/>
        <v>1292280</v>
      </c>
      <c r="K56" s="13">
        <v>142.4</v>
      </c>
      <c r="L56" s="13">
        <v>9306</v>
      </c>
      <c r="M56" s="13">
        <f t="shared" si="17"/>
        <v>1325174</v>
      </c>
    </row>
    <row r="57" ht="21" spans="1:13">
      <c r="A57" s="12" t="s">
        <v>23</v>
      </c>
      <c r="B57" s="13">
        <v>142.4</v>
      </c>
      <c r="C57" s="13">
        <v>9075</v>
      </c>
      <c r="D57" s="13">
        <f t="shared" si="14"/>
        <v>1292280</v>
      </c>
      <c r="E57" s="13">
        <v>142.4</v>
      </c>
      <c r="F57" s="13">
        <v>8921</v>
      </c>
      <c r="G57" s="13">
        <f t="shared" si="15"/>
        <v>1270350</v>
      </c>
      <c r="H57" s="13">
        <v>142.4</v>
      </c>
      <c r="I57" s="13">
        <v>8921</v>
      </c>
      <c r="J57" s="13">
        <f t="shared" si="16"/>
        <v>1270350</v>
      </c>
      <c r="K57" s="13">
        <v>142.4</v>
      </c>
      <c r="L57" s="13">
        <v>9152</v>
      </c>
      <c r="M57" s="13">
        <f t="shared" si="17"/>
        <v>1303245</v>
      </c>
    </row>
    <row r="58" ht="21" spans="1:13">
      <c r="A58" s="12" t="s">
        <v>24</v>
      </c>
      <c r="B58" s="13">
        <v>142.4</v>
      </c>
      <c r="C58" s="13">
        <v>8921</v>
      </c>
      <c r="D58" s="13">
        <f t="shared" si="14"/>
        <v>1270350</v>
      </c>
      <c r="E58" s="13">
        <v>142.4</v>
      </c>
      <c r="F58" s="13">
        <v>8767</v>
      </c>
      <c r="G58" s="13">
        <f t="shared" si="15"/>
        <v>1248421</v>
      </c>
      <c r="H58" s="13">
        <v>142.4</v>
      </c>
      <c r="I58" s="13">
        <v>8767</v>
      </c>
      <c r="J58" s="13">
        <f t="shared" si="16"/>
        <v>1248421</v>
      </c>
      <c r="K58" s="13">
        <v>142.4</v>
      </c>
      <c r="L58" s="13">
        <v>8998</v>
      </c>
      <c r="M58" s="13">
        <f t="shared" si="17"/>
        <v>1281315</v>
      </c>
    </row>
    <row r="59" ht="21" spans="1:13">
      <c r="A59" s="12" t="s">
        <v>25</v>
      </c>
      <c r="B59" s="13">
        <v>142.4</v>
      </c>
      <c r="C59" s="13">
        <v>8921</v>
      </c>
      <c r="D59" s="13">
        <f t="shared" si="14"/>
        <v>1270350</v>
      </c>
      <c r="E59" s="13">
        <v>142.4</v>
      </c>
      <c r="F59" s="13">
        <v>8767</v>
      </c>
      <c r="G59" s="13">
        <f t="shared" si="15"/>
        <v>1248421</v>
      </c>
      <c r="H59" s="13">
        <v>142.4</v>
      </c>
      <c r="I59" s="13">
        <v>8767</v>
      </c>
      <c r="J59" s="13">
        <f t="shared" si="16"/>
        <v>1248421</v>
      </c>
      <c r="K59" s="13">
        <v>142.4</v>
      </c>
      <c r="L59" s="13">
        <v>8998</v>
      </c>
      <c r="M59" s="13">
        <f t="shared" si="17"/>
        <v>1281315</v>
      </c>
    </row>
    <row r="60" ht="21" spans="1:13">
      <c r="A60" s="12" t="s">
        <v>26</v>
      </c>
      <c r="B60" s="13">
        <v>142.4</v>
      </c>
      <c r="C60" s="13">
        <v>8536</v>
      </c>
      <c r="D60" s="13">
        <f t="shared" si="14"/>
        <v>1215526</v>
      </c>
      <c r="E60" s="13">
        <v>142.4</v>
      </c>
      <c r="F60" s="13">
        <v>8382</v>
      </c>
      <c r="G60" s="13">
        <f t="shared" si="15"/>
        <v>1193597</v>
      </c>
      <c r="H60" s="13">
        <v>142.4</v>
      </c>
      <c r="I60" s="13">
        <v>8382</v>
      </c>
      <c r="J60" s="13">
        <f t="shared" si="16"/>
        <v>1193597</v>
      </c>
      <c r="K60" s="13">
        <v>142.4</v>
      </c>
      <c r="L60" s="13">
        <v>8613</v>
      </c>
      <c r="M60" s="13">
        <f t="shared" si="17"/>
        <v>1226491</v>
      </c>
    </row>
    <row r="61" ht="21" spans="1:13">
      <c r="A61" s="12" t="s">
        <v>27</v>
      </c>
      <c r="B61" s="13">
        <v>142.4</v>
      </c>
      <c r="C61" s="13">
        <v>11308</v>
      </c>
      <c r="D61" s="13">
        <f t="shared" si="14"/>
        <v>1610259</v>
      </c>
      <c r="E61" s="13">
        <v>142.4</v>
      </c>
      <c r="F61" s="13">
        <v>11154</v>
      </c>
      <c r="G61" s="13">
        <f t="shared" si="15"/>
        <v>1588330</v>
      </c>
      <c r="H61" s="13">
        <v>142.4</v>
      </c>
      <c r="I61" s="13">
        <v>11154</v>
      </c>
      <c r="J61" s="13">
        <f t="shared" si="16"/>
        <v>1588330</v>
      </c>
      <c r="K61" s="13">
        <v>142.4</v>
      </c>
      <c r="L61" s="13">
        <v>11385</v>
      </c>
      <c r="M61" s="13">
        <f t="shared" si="17"/>
        <v>1621224</v>
      </c>
    </row>
    <row r="62" ht="21" spans="1:13">
      <c r="A62" s="2"/>
      <c r="B62" s="4">
        <f t="shared" ref="B62:M62" si="18">SUM(B51:B61)</f>
        <v>1632.88</v>
      </c>
      <c r="C62" s="4">
        <f t="shared" si="18"/>
        <v>93984</v>
      </c>
      <c r="D62" s="4">
        <f t="shared" si="18"/>
        <v>16123320</v>
      </c>
      <c r="E62" s="4">
        <f t="shared" si="18"/>
        <v>1632.88</v>
      </c>
      <c r="F62" s="4">
        <f t="shared" si="18"/>
        <v>92444</v>
      </c>
      <c r="G62" s="4">
        <f t="shared" si="18"/>
        <v>15944027</v>
      </c>
      <c r="H62" s="4">
        <f t="shared" si="18"/>
        <v>1424</v>
      </c>
      <c r="I62" s="4">
        <f t="shared" si="18"/>
        <v>92444</v>
      </c>
      <c r="J62" s="4">
        <f t="shared" si="18"/>
        <v>13164027</v>
      </c>
      <c r="K62" s="4">
        <f t="shared" si="18"/>
        <v>1424</v>
      </c>
      <c r="L62" s="4">
        <f t="shared" si="18"/>
        <v>94754</v>
      </c>
      <c r="M62" s="4">
        <f t="shared" si="18"/>
        <v>13492969</v>
      </c>
    </row>
    <row r="63" ht="21" spans="1:13">
      <c r="A63" s="2"/>
      <c r="B63" s="4">
        <f t="shared" ref="B63:H63" si="19">SUM(B52:B60)</f>
        <v>1281.6</v>
      </c>
      <c r="C63" s="4"/>
      <c r="D63" s="4">
        <f t="shared" si="19"/>
        <v>11773061</v>
      </c>
      <c r="E63" s="4">
        <f t="shared" si="19"/>
        <v>1281.6</v>
      </c>
      <c r="F63" s="4"/>
      <c r="G63" s="4">
        <f t="shared" si="19"/>
        <v>11575697</v>
      </c>
      <c r="H63" s="4">
        <f t="shared" si="19"/>
        <v>1281.6</v>
      </c>
      <c r="I63" s="4"/>
      <c r="J63" s="4">
        <f t="shared" ref="J63:M63" si="20">SUM(J52:J60)</f>
        <v>11575697</v>
      </c>
      <c r="K63" s="4">
        <f t="shared" si="20"/>
        <v>1281.6</v>
      </c>
      <c r="L63" s="4"/>
      <c r="M63" s="4">
        <f t="shared" si="20"/>
        <v>11871745</v>
      </c>
    </row>
    <row r="64" ht="21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ht="21" spans="1:11">
      <c r="A65" s="15" t="s">
        <v>86</v>
      </c>
      <c r="B65" s="16"/>
      <c r="D65" s="15" t="s">
        <v>87</v>
      </c>
      <c r="E65" s="16"/>
      <c r="G65" s="15" t="s">
        <v>114</v>
      </c>
      <c r="H65" s="16"/>
      <c r="J65" s="15" t="s">
        <v>115</v>
      </c>
      <c r="K65" s="16"/>
    </row>
    <row r="66" ht="23" spans="1:12">
      <c r="A66" s="17" t="s">
        <v>29</v>
      </c>
      <c r="B66" s="18">
        <f>B62+E62+H62+K62</f>
        <v>6113.76</v>
      </c>
      <c r="D66" s="17" t="s">
        <v>29</v>
      </c>
      <c r="E66" s="18">
        <f>E63+H63+K63+B63</f>
        <v>5126.4</v>
      </c>
      <c r="G66" s="17" t="s">
        <v>29</v>
      </c>
      <c r="H66" s="18">
        <f>B51+E51</f>
        <v>417.76</v>
      </c>
      <c r="J66" s="17" t="s">
        <v>29</v>
      </c>
      <c r="K66" s="18">
        <f>K61+H61+E61+B61</f>
        <v>569.6</v>
      </c>
      <c r="L66" s="14">
        <f>K66+H66+E66</f>
        <v>6113.76</v>
      </c>
    </row>
    <row r="67" ht="23" spans="1:12">
      <c r="A67" s="17" t="s">
        <v>30</v>
      </c>
      <c r="B67" s="18">
        <f>D62+G62+J62+M62</f>
        <v>58724343</v>
      </c>
      <c r="D67" s="17" t="s">
        <v>30</v>
      </c>
      <c r="E67" s="18">
        <f>ROUND(D63+G63+J63+M63,0)</f>
        <v>46796200</v>
      </c>
      <c r="G67" s="17" t="s">
        <v>30</v>
      </c>
      <c r="H67" s="18">
        <f>D51+G51</f>
        <v>5520000</v>
      </c>
      <c r="J67" s="17" t="s">
        <v>30</v>
      </c>
      <c r="K67" s="18">
        <f>D61+G61+J61+M61</f>
        <v>6408143</v>
      </c>
      <c r="L67" s="14">
        <f>K67+H67+E67</f>
        <v>58724343</v>
      </c>
    </row>
    <row r="68" ht="23" spans="1:13">
      <c r="A68" s="17" t="s">
        <v>31</v>
      </c>
      <c r="B68" s="19">
        <f>B67/B66</f>
        <v>9605.2744955641</v>
      </c>
      <c r="D68" s="17" t="s">
        <v>31</v>
      </c>
      <c r="E68" s="19">
        <f>E67/E66</f>
        <v>9128.47222222222</v>
      </c>
      <c r="G68" s="17" t="s">
        <v>31</v>
      </c>
      <c r="H68" s="19">
        <f>H67/H66</f>
        <v>13213.3282267331</v>
      </c>
      <c r="J68" s="17" t="s">
        <v>31</v>
      </c>
      <c r="K68" s="19">
        <f>K67/K66</f>
        <v>11250.2510533708</v>
      </c>
      <c r="M68" s="2"/>
    </row>
    <row r="69" ht="21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1" ht="45.5" spans="1:13">
      <c r="A71" s="20" t="s">
        <v>116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="1" customFormat="1" ht="23" spans="1:13">
      <c r="A72" s="8"/>
      <c r="B72" s="9" t="s">
        <v>2</v>
      </c>
      <c r="C72" s="10"/>
      <c r="D72" s="11"/>
      <c r="E72" s="9" t="s">
        <v>3</v>
      </c>
      <c r="F72" s="10"/>
      <c r="G72" s="11"/>
      <c r="H72" s="9" t="s">
        <v>4</v>
      </c>
      <c r="I72" s="10"/>
      <c r="J72" s="11"/>
      <c r="K72" s="9" t="s">
        <v>5</v>
      </c>
      <c r="L72" s="10"/>
      <c r="M72" s="11"/>
    </row>
    <row r="73" s="1" customFormat="1" ht="23" spans="1:13">
      <c r="A73" s="8" t="s">
        <v>6</v>
      </c>
      <c r="B73" s="8" t="s">
        <v>7</v>
      </c>
      <c r="C73" s="8" t="s">
        <v>8</v>
      </c>
      <c r="D73" s="8" t="s">
        <v>9</v>
      </c>
      <c r="E73" s="8" t="s">
        <v>7</v>
      </c>
      <c r="F73" s="8" t="s">
        <v>8</v>
      </c>
      <c r="G73" s="8" t="s">
        <v>9</v>
      </c>
      <c r="H73" s="8" t="s">
        <v>7</v>
      </c>
      <c r="I73" s="8" t="s">
        <v>8</v>
      </c>
      <c r="J73" s="8" t="s">
        <v>9</v>
      </c>
      <c r="K73" s="8" t="s">
        <v>7</v>
      </c>
      <c r="L73" s="8" t="s">
        <v>8</v>
      </c>
      <c r="M73" s="8" t="s">
        <v>9</v>
      </c>
    </row>
    <row r="74" s="2" customFormat="1" ht="21" spans="1:13">
      <c r="A74" s="12" t="s">
        <v>17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208.88</v>
      </c>
      <c r="I74" s="13" t="s">
        <v>107</v>
      </c>
      <c r="J74" s="13">
        <v>2680000</v>
      </c>
      <c r="K74" s="13">
        <v>208.88</v>
      </c>
      <c r="L74" s="13" t="s">
        <v>107</v>
      </c>
      <c r="M74" s="13">
        <v>2720000</v>
      </c>
    </row>
    <row r="75" s="2" customFormat="1" ht="21" spans="1:13">
      <c r="A75" s="12" t="s">
        <v>18</v>
      </c>
      <c r="B75" s="13">
        <v>142.4</v>
      </c>
      <c r="C75" s="13">
        <v>9537</v>
      </c>
      <c r="D75" s="13">
        <f t="shared" ref="D75:D84" si="21">ROUND(B75*C75,0)</f>
        <v>1358069</v>
      </c>
      <c r="E75" s="13">
        <v>142.4</v>
      </c>
      <c r="F75" s="13">
        <v>9383</v>
      </c>
      <c r="G75" s="13">
        <f t="shared" ref="G75:G84" si="22">ROUND(E75*F75,0)</f>
        <v>1336139</v>
      </c>
      <c r="H75" s="13">
        <v>142.4</v>
      </c>
      <c r="I75" s="13">
        <v>9383</v>
      </c>
      <c r="J75" s="13">
        <f t="shared" ref="J75:J84" si="23">ROUND(H75*I75,0)</f>
        <v>1336139</v>
      </c>
      <c r="K75" s="13">
        <v>142.4</v>
      </c>
      <c r="L75" s="13">
        <v>9614</v>
      </c>
      <c r="M75" s="13">
        <f t="shared" ref="M75:M84" si="24">ROUND(K75*L75,0)</f>
        <v>1369034</v>
      </c>
    </row>
    <row r="76" s="2" customFormat="1" ht="21" spans="1:13">
      <c r="A76" s="12" t="s">
        <v>19</v>
      </c>
      <c r="B76" s="13">
        <v>142.4</v>
      </c>
      <c r="C76" s="13">
        <v>9383</v>
      </c>
      <c r="D76" s="13">
        <f t="shared" si="21"/>
        <v>1336139</v>
      </c>
      <c r="E76" s="13">
        <v>142.4</v>
      </c>
      <c r="F76" s="13">
        <v>9229</v>
      </c>
      <c r="G76" s="13">
        <f t="shared" si="22"/>
        <v>1314210</v>
      </c>
      <c r="H76" s="13">
        <v>142.4</v>
      </c>
      <c r="I76" s="13">
        <v>9229</v>
      </c>
      <c r="J76" s="13">
        <f t="shared" si="23"/>
        <v>1314210</v>
      </c>
      <c r="K76" s="13">
        <v>142.4</v>
      </c>
      <c r="L76" s="13">
        <v>9460</v>
      </c>
      <c r="M76" s="13">
        <f t="shared" si="24"/>
        <v>1347104</v>
      </c>
    </row>
    <row r="77" s="2" customFormat="1" ht="21" spans="1:13">
      <c r="A77" s="12" t="s">
        <v>20</v>
      </c>
      <c r="B77" s="13">
        <v>142.4</v>
      </c>
      <c r="C77" s="13">
        <v>9229</v>
      </c>
      <c r="D77" s="13">
        <f t="shared" si="21"/>
        <v>1314210</v>
      </c>
      <c r="E77" s="13">
        <v>142.4</v>
      </c>
      <c r="F77" s="13">
        <v>9075</v>
      </c>
      <c r="G77" s="13">
        <f t="shared" si="22"/>
        <v>1292280</v>
      </c>
      <c r="H77" s="13">
        <v>142.4</v>
      </c>
      <c r="I77" s="13">
        <v>9075</v>
      </c>
      <c r="J77" s="13">
        <f t="shared" si="23"/>
        <v>1292280</v>
      </c>
      <c r="K77" s="13">
        <v>142.4</v>
      </c>
      <c r="L77" s="13">
        <v>9306</v>
      </c>
      <c r="M77" s="13">
        <f t="shared" si="24"/>
        <v>1325174</v>
      </c>
    </row>
    <row r="78" s="2" customFormat="1" ht="21" spans="1:13">
      <c r="A78" s="12" t="s">
        <v>21</v>
      </c>
      <c r="B78" s="13">
        <v>142.4</v>
      </c>
      <c r="C78" s="13">
        <v>9229</v>
      </c>
      <c r="D78" s="13">
        <f t="shared" si="21"/>
        <v>1314210</v>
      </c>
      <c r="E78" s="13">
        <v>142.4</v>
      </c>
      <c r="F78" s="13">
        <v>9075</v>
      </c>
      <c r="G78" s="13">
        <f t="shared" si="22"/>
        <v>1292280</v>
      </c>
      <c r="H78" s="13">
        <v>142.4</v>
      </c>
      <c r="I78" s="13">
        <v>9075</v>
      </c>
      <c r="J78" s="13">
        <f t="shared" si="23"/>
        <v>1292280</v>
      </c>
      <c r="K78" s="13">
        <v>142.4</v>
      </c>
      <c r="L78" s="13">
        <v>9306</v>
      </c>
      <c r="M78" s="13">
        <f t="shared" si="24"/>
        <v>1325174</v>
      </c>
    </row>
    <row r="79" s="2" customFormat="1" ht="21" spans="1:13">
      <c r="A79" s="12" t="s">
        <v>22</v>
      </c>
      <c r="B79" s="13">
        <v>142.4</v>
      </c>
      <c r="C79" s="13">
        <v>9075</v>
      </c>
      <c r="D79" s="13">
        <f t="shared" si="21"/>
        <v>1292280</v>
      </c>
      <c r="E79" s="13">
        <v>142.4</v>
      </c>
      <c r="F79" s="13">
        <v>8921</v>
      </c>
      <c r="G79" s="13">
        <f t="shared" si="22"/>
        <v>1270350</v>
      </c>
      <c r="H79" s="13">
        <v>142.4</v>
      </c>
      <c r="I79" s="13">
        <v>8921</v>
      </c>
      <c r="J79" s="13">
        <f t="shared" si="23"/>
        <v>1270350</v>
      </c>
      <c r="K79" s="13">
        <v>142.4</v>
      </c>
      <c r="L79" s="13">
        <v>9152</v>
      </c>
      <c r="M79" s="13">
        <f t="shared" si="24"/>
        <v>1303245</v>
      </c>
    </row>
    <row r="80" s="2" customFormat="1" ht="21" spans="1:13">
      <c r="A80" s="12" t="s">
        <v>23</v>
      </c>
      <c r="B80" s="13">
        <v>142.4</v>
      </c>
      <c r="C80" s="13">
        <v>8921</v>
      </c>
      <c r="D80" s="13">
        <f t="shared" si="21"/>
        <v>1270350</v>
      </c>
      <c r="E80" s="13">
        <v>142.4</v>
      </c>
      <c r="F80" s="13">
        <v>8767</v>
      </c>
      <c r="G80" s="13">
        <f t="shared" si="22"/>
        <v>1248421</v>
      </c>
      <c r="H80" s="13">
        <v>142.4</v>
      </c>
      <c r="I80" s="13">
        <v>8767</v>
      </c>
      <c r="J80" s="13">
        <f t="shared" si="23"/>
        <v>1248421</v>
      </c>
      <c r="K80" s="13">
        <v>142.4</v>
      </c>
      <c r="L80" s="13">
        <v>8998</v>
      </c>
      <c r="M80" s="13">
        <f t="shared" si="24"/>
        <v>1281315</v>
      </c>
    </row>
    <row r="81" s="2" customFormat="1" ht="21" spans="1:13">
      <c r="A81" s="12" t="s">
        <v>24</v>
      </c>
      <c r="B81" s="13">
        <v>142.4</v>
      </c>
      <c r="C81" s="13">
        <v>8767</v>
      </c>
      <c r="D81" s="13">
        <f t="shared" si="21"/>
        <v>1248421</v>
      </c>
      <c r="E81" s="13">
        <v>142.4</v>
      </c>
      <c r="F81" s="13">
        <v>8613</v>
      </c>
      <c r="G81" s="13">
        <f t="shared" si="22"/>
        <v>1226491</v>
      </c>
      <c r="H81" s="13">
        <v>142.4</v>
      </c>
      <c r="I81" s="13">
        <v>8613</v>
      </c>
      <c r="J81" s="13">
        <f t="shared" si="23"/>
        <v>1226491</v>
      </c>
      <c r="K81" s="13">
        <v>142.4</v>
      </c>
      <c r="L81" s="13">
        <v>8844</v>
      </c>
      <c r="M81" s="13">
        <f t="shared" si="24"/>
        <v>1259386</v>
      </c>
    </row>
    <row r="82" s="2" customFormat="1" ht="21" spans="1:13">
      <c r="A82" s="12" t="s">
        <v>25</v>
      </c>
      <c r="B82" s="13">
        <v>142.4</v>
      </c>
      <c r="C82" s="13">
        <v>8767</v>
      </c>
      <c r="D82" s="13">
        <f t="shared" si="21"/>
        <v>1248421</v>
      </c>
      <c r="E82" s="13">
        <v>142.4</v>
      </c>
      <c r="F82" s="13">
        <v>8613</v>
      </c>
      <c r="G82" s="13">
        <f t="shared" si="22"/>
        <v>1226491</v>
      </c>
      <c r="H82" s="13">
        <v>142.4</v>
      </c>
      <c r="I82" s="13">
        <v>8613</v>
      </c>
      <c r="J82" s="13">
        <f t="shared" si="23"/>
        <v>1226491</v>
      </c>
      <c r="K82" s="13">
        <v>142.4</v>
      </c>
      <c r="L82" s="13">
        <v>8844</v>
      </c>
      <c r="M82" s="13">
        <f t="shared" si="24"/>
        <v>1259386</v>
      </c>
    </row>
    <row r="83" s="2" customFormat="1" ht="21" spans="1:13">
      <c r="A83" s="12" t="s">
        <v>26</v>
      </c>
      <c r="B83" s="13">
        <v>142.4</v>
      </c>
      <c r="C83" s="13">
        <v>8382</v>
      </c>
      <c r="D83" s="13">
        <f t="shared" si="21"/>
        <v>1193597</v>
      </c>
      <c r="E83" s="13">
        <v>142.4</v>
      </c>
      <c r="F83" s="13">
        <v>8228</v>
      </c>
      <c r="G83" s="13">
        <f t="shared" si="22"/>
        <v>1171667</v>
      </c>
      <c r="H83" s="13">
        <v>142.4</v>
      </c>
      <c r="I83" s="13">
        <v>8228</v>
      </c>
      <c r="J83" s="13">
        <f t="shared" si="23"/>
        <v>1171667</v>
      </c>
      <c r="K83" s="13">
        <v>142.4</v>
      </c>
      <c r="L83" s="13">
        <v>8459</v>
      </c>
      <c r="M83" s="13">
        <f t="shared" si="24"/>
        <v>1204562</v>
      </c>
    </row>
    <row r="84" s="2" customFormat="1" ht="21" spans="1:13">
      <c r="A84" s="12" t="s">
        <v>27</v>
      </c>
      <c r="B84" s="13">
        <v>142.4</v>
      </c>
      <c r="C84" s="13">
        <v>11512</v>
      </c>
      <c r="D84" s="13">
        <f t="shared" si="21"/>
        <v>1639309</v>
      </c>
      <c r="E84" s="13">
        <v>142.4</v>
      </c>
      <c r="F84" s="13">
        <v>11358</v>
      </c>
      <c r="G84" s="13">
        <f t="shared" si="22"/>
        <v>1617379</v>
      </c>
      <c r="H84" s="13">
        <v>142.4</v>
      </c>
      <c r="I84" s="13">
        <v>11358</v>
      </c>
      <c r="J84" s="13">
        <f t="shared" si="23"/>
        <v>1617379</v>
      </c>
      <c r="K84" s="13">
        <v>142.4</v>
      </c>
      <c r="L84" s="13">
        <v>11589</v>
      </c>
      <c r="M84" s="13">
        <f t="shared" si="24"/>
        <v>1650274</v>
      </c>
    </row>
    <row r="85" spans="2:14">
      <c r="B85" s="14">
        <f t="shared" ref="B85:M85" si="25">SUM(B74:B84)</f>
        <v>1424</v>
      </c>
      <c r="C85" s="14">
        <f t="shared" si="25"/>
        <v>92802</v>
      </c>
      <c r="D85" s="14">
        <f t="shared" si="25"/>
        <v>13215006</v>
      </c>
      <c r="E85" s="14">
        <f t="shared" si="25"/>
        <v>1424</v>
      </c>
      <c r="F85" s="14">
        <f t="shared" si="25"/>
        <v>91262</v>
      </c>
      <c r="G85" s="14">
        <f t="shared" si="25"/>
        <v>12995708</v>
      </c>
      <c r="H85" s="14">
        <f t="shared" si="25"/>
        <v>1632.88</v>
      </c>
      <c r="I85" s="14">
        <f t="shared" si="25"/>
        <v>91262</v>
      </c>
      <c r="J85" s="14">
        <f t="shared" si="25"/>
        <v>15675708</v>
      </c>
      <c r="K85" s="14">
        <f t="shared" si="25"/>
        <v>1632.88</v>
      </c>
      <c r="L85" s="14">
        <f t="shared" si="25"/>
        <v>93572</v>
      </c>
      <c r="M85" s="14">
        <f t="shared" si="25"/>
        <v>16044654</v>
      </c>
      <c r="N85" s="14"/>
    </row>
    <row r="86" spans="1:14">
      <c r="A86" s="14"/>
      <c r="B86" s="14">
        <f t="shared" ref="B86:H86" si="26">SUM(B75:B83)</f>
        <v>1281.6</v>
      </c>
      <c r="C86" s="14"/>
      <c r="D86" s="14">
        <f t="shared" si="26"/>
        <v>11575697</v>
      </c>
      <c r="E86" s="14">
        <f t="shared" si="26"/>
        <v>1281.6</v>
      </c>
      <c r="F86" s="14"/>
      <c r="G86" s="14">
        <f t="shared" si="26"/>
        <v>11378329</v>
      </c>
      <c r="H86" s="14">
        <f t="shared" si="26"/>
        <v>1281.6</v>
      </c>
      <c r="I86" s="14"/>
      <c r="J86" s="14">
        <f t="shared" ref="J86:M86" si="27">SUM(J75:J83)</f>
        <v>11378329</v>
      </c>
      <c r="K86" s="14">
        <f t="shared" si="27"/>
        <v>1281.6</v>
      </c>
      <c r="L86" s="14"/>
      <c r="M86" s="14">
        <f t="shared" si="27"/>
        <v>11674380</v>
      </c>
      <c r="N86" s="14"/>
    </row>
    <row r="88" ht="21" spans="1:11">
      <c r="A88" s="15" t="s">
        <v>117</v>
      </c>
      <c r="B88" s="16"/>
      <c r="D88" s="15" t="s">
        <v>118</v>
      </c>
      <c r="E88" s="16"/>
      <c r="G88" s="15" t="s">
        <v>119</v>
      </c>
      <c r="H88" s="16"/>
      <c r="J88" s="15" t="s">
        <v>120</v>
      </c>
      <c r="K88" s="16"/>
    </row>
    <row r="89" ht="23" spans="1:12">
      <c r="A89" s="17" t="s">
        <v>29</v>
      </c>
      <c r="B89" s="18">
        <f>B85+E85+H85+K85</f>
        <v>6113.76</v>
      </c>
      <c r="D89" s="17" t="s">
        <v>29</v>
      </c>
      <c r="E89" s="18">
        <f>E86+H86+K86+B86</f>
        <v>5126.4</v>
      </c>
      <c r="G89" s="17" t="s">
        <v>29</v>
      </c>
      <c r="H89" s="18">
        <f>H74+K74</f>
        <v>417.76</v>
      </c>
      <c r="J89" s="17" t="s">
        <v>29</v>
      </c>
      <c r="K89" s="18">
        <f>K84+H84+E84+B84</f>
        <v>569.6</v>
      </c>
      <c r="L89" s="14">
        <f>K89+H89+E89</f>
        <v>6113.76</v>
      </c>
    </row>
    <row r="90" ht="23" spans="1:12">
      <c r="A90" s="17" t="s">
        <v>30</v>
      </c>
      <c r="B90" s="18">
        <f>D85+G85+J85+M85</f>
        <v>57931076</v>
      </c>
      <c r="D90" s="17" t="s">
        <v>30</v>
      </c>
      <c r="E90" s="18">
        <f>ROUND(D86+G86+J86+M86,0)</f>
        <v>46006735</v>
      </c>
      <c r="G90" s="17" t="s">
        <v>30</v>
      </c>
      <c r="H90" s="18">
        <f>J74+M74</f>
        <v>5400000</v>
      </c>
      <c r="J90" s="17" t="s">
        <v>30</v>
      </c>
      <c r="K90" s="18">
        <f>D84+G84+J84+M84</f>
        <v>6524341</v>
      </c>
      <c r="L90" s="14">
        <f>K90+H90+E90</f>
        <v>57931076</v>
      </c>
    </row>
    <row r="91" ht="23" spans="1:11">
      <c r="A91" s="17" t="s">
        <v>31</v>
      </c>
      <c r="B91" s="19">
        <f>B90/B89</f>
        <v>9475.52340948941</v>
      </c>
      <c r="D91" s="17" t="s">
        <v>31</v>
      </c>
      <c r="E91" s="19">
        <f>E90/E89</f>
        <v>8974.47233926342</v>
      </c>
      <c r="G91" s="17" t="s">
        <v>31</v>
      </c>
      <c r="H91" s="19">
        <f>H90/H89</f>
        <v>12926.0819609345</v>
      </c>
      <c r="J91" s="17" t="s">
        <v>31</v>
      </c>
      <c r="K91" s="19">
        <f>K90/K89</f>
        <v>11454.2503511236</v>
      </c>
    </row>
    <row r="94" ht="45.5" spans="1:13">
      <c r="A94" s="20" t="s">
        <v>121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="1" customFormat="1" ht="23" spans="1:13">
      <c r="A95" s="8"/>
      <c r="B95" s="9" t="s">
        <v>2</v>
      </c>
      <c r="C95" s="10"/>
      <c r="D95" s="11"/>
      <c r="E95" s="9" t="s">
        <v>3</v>
      </c>
      <c r="F95" s="10"/>
      <c r="G95" s="11"/>
      <c r="H95" s="9" t="s">
        <v>4</v>
      </c>
      <c r="I95" s="10"/>
      <c r="J95" s="11"/>
      <c r="K95" s="9" t="s">
        <v>5</v>
      </c>
      <c r="L95" s="10"/>
      <c r="M95" s="11"/>
    </row>
    <row r="96" s="1" customFormat="1" ht="23" spans="1:13">
      <c r="A96" s="8" t="s">
        <v>6</v>
      </c>
      <c r="B96" s="8" t="s">
        <v>7</v>
      </c>
      <c r="C96" s="8" t="s">
        <v>8</v>
      </c>
      <c r="D96" s="8" t="s">
        <v>9</v>
      </c>
      <c r="E96" s="8" t="s">
        <v>7</v>
      </c>
      <c r="F96" s="8" t="s">
        <v>8</v>
      </c>
      <c r="G96" s="8" t="s">
        <v>9</v>
      </c>
      <c r="H96" s="8" t="s">
        <v>7</v>
      </c>
      <c r="I96" s="8" t="s">
        <v>8</v>
      </c>
      <c r="J96" s="8" t="s">
        <v>9</v>
      </c>
      <c r="K96" s="8" t="s">
        <v>7</v>
      </c>
      <c r="L96" s="8" t="s">
        <v>8</v>
      </c>
      <c r="M96" s="8" t="s">
        <v>9</v>
      </c>
    </row>
    <row r="97" s="2" customFormat="1" ht="21" spans="1:13">
      <c r="A97" s="12" t="s">
        <v>17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208.88</v>
      </c>
      <c r="I97" s="13" t="s">
        <v>107</v>
      </c>
      <c r="J97" s="13">
        <v>2720000</v>
      </c>
      <c r="K97" s="13">
        <v>208.88</v>
      </c>
      <c r="L97" s="13" t="s">
        <v>107</v>
      </c>
      <c r="M97" s="13">
        <v>2760000</v>
      </c>
    </row>
    <row r="98" s="2" customFormat="1" ht="21" spans="1:13">
      <c r="A98" s="12" t="s">
        <v>18</v>
      </c>
      <c r="B98" s="13">
        <v>142.4</v>
      </c>
      <c r="C98" s="13">
        <v>9537</v>
      </c>
      <c r="D98" s="13">
        <f t="shared" ref="D98:D107" si="28">ROUND(B98*C98,0)</f>
        <v>1358069</v>
      </c>
      <c r="E98" s="13">
        <v>142.4</v>
      </c>
      <c r="F98" s="13">
        <v>9383</v>
      </c>
      <c r="G98" s="13">
        <f t="shared" ref="G98:G107" si="29">ROUND(E98*F98,0)</f>
        <v>1336139</v>
      </c>
      <c r="H98" s="13">
        <v>142.4</v>
      </c>
      <c r="I98" s="13">
        <v>9383</v>
      </c>
      <c r="J98" s="13">
        <f t="shared" ref="J98:J107" si="30">ROUND(H98*I98,0)</f>
        <v>1336139</v>
      </c>
      <c r="K98" s="13">
        <v>142.4</v>
      </c>
      <c r="L98" s="13">
        <v>9614</v>
      </c>
      <c r="M98" s="13">
        <f t="shared" ref="M98:M107" si="31">ROUND(K98*L98,0)</f>
        <v>1369034</v>
      </c>
    </row>
    <row r="99" s="2" customFormat="1" ht="21" spans="1:13">
      <c r="A99" s="12" t="s">
        <v>19</v>
      </c>
      <c r="B99" s="13">
        <v>142.4</v>
      </c>
      <c r="C99" s="13">
        <v>9383</v>
      </c>
      <c r="D99" s="13">
        <f t="shared" si="28"/>
        <v>1336139</v>
      </c>
      <c r="E99" s="13">
        <v>142.4</v>
      </c>
      <c r="F99" s="13">
        <v>9229</v>
      </c>
      <c r="G99" s="13">
        <f t="shared" si="29"/>
        <v>1314210</v>
      </c>
      <c r="H99" s="13">
        <v>142.4</v>
      </c>
      <c r="I99" s="13">
        <v>9229</v>
      </c>
      <c r="J99" s="13">
        <f t="shared" si="30"/>
        <v>1314210</v>
      </c>
      <c r="K99" s="13">
        <v>142.4</v>
      </c>
      <c r="L99" s="13">
        <v>9460</v>
      </c>
      <c r="M99" s="13">
        <f t="shared" si="31"/>
        <v>1347104</v>
      </c>
    </row>
    <row r="100" s="2" customFormat="1" ht="21" spans="1:13">
      <c r="A100" s="12" t="s">
        <v>20</v>
      </c>
      <c r="B100" s="13">
        <v>142.4</v>
      </c>
      <c r="C100" s="13">
        <v>9229</v>
      </c>
      <c r="D100" s="13">
        <f t="shared" si="28"/>
        <v>1314210</v>
      </c>
      <c r="E100" s="13">
        <v>142.4</v>
      </c>
      <c r="F100" s="13">
        <v>9075</v>
      </c>
      <c r="G100" s="13">
        <f t="shared" si="29"/>
        <v>1292280</v>
      </c>
      <c r="H100" s="13">
        <v>142.4</v>
      </c>
      <c r="I100" s="13">
        <v>9075</v>
      </c>
      <c r="J100" s="13">
        <f t="shared" si="30"/>
        <v>1292280</v>
      </c>
      <c r="K100" s="13">
        <v>142.4</v>
      </c>
      <c r="L100" s="13">
        <v>9306</v>
      </c>
      <c r="M100" s="13">
        <f t="shared" si="31"/>
        <v>1325174</v>
      </c>
    </row>
    <row r="101" s="2" customFormat="1" ht="21" spans="1:13">
      <c r="A101" s="12" t="s">
        <v>21</v>
      </c>
      <c r="B101" s="13">
        <v>142.4</v>
      </c>
      <c r="C101" s="13">
        <v>9229</v>
      </c>
      <c r="D101" s="13">
        <f t="shared" si="28"/>
        <v>1314210</v>
      </c>
      <c r="E101" s="13">
        <v>142.4</v>
      </c>
      <c r="F101" s="13">
        <v>9075</v>
      </c>
      <c r="G101" s="13">
        <f t="shared" si="29"/>
        <v>1292280</v>
      </c>
      <c r="H101" s="13">
        <v>142.4</v>
      </c>
      <c r="I101" s="13">
        <v>9075</v>
      </c>
      <c r="J101" s="13">
        <f t="shared" si="30"/>
        <v>1292280</v>
      </c>
      <c r="K101" s="13">
        <v>142.4</v>
      </c>
      <c r="L101" s="13">
        <v>9306</v>
      </c>
      <c r="M101" s="13">
        <f t="shared" si="31"/>
        <v>1325174</v>
      </c>
    </row>
    <row r="102" s="2" customFormat="1" ht="21" spans="1:13">
      <c r="A102" s="12" t="s">
        <v>22</v>
      </c>
      <c r="B102" s="13">
        <v>142.4</v>
      </c>
      <c r="C102" s="13">
        <v>9075</v>
      </c>
      <c r="D102" s="13">
        <f t="shared" si="28"/>
        <v>1292280</v>
      </c>
      <c r="E102" s="13">
        <v>142.4</v>
      </c>
      <c r="F102" s="13">
        <v>8921</v>
      </c>
      <c r="G102" s="13">
        <f t="shared" si="29"/>
        <v>1270350</v>
      </c>
      <c r="H102" s="13">
        <v>142.4</v>
      </c>
      <c r="I102" s="13">
        <v>8921</v>
      </c>
      <c r="J102" s="13">
        <f t="shared" si="30"/>
        <v>1270350</v>
      </c>
      <c r="K102" s="13">
        <v>142.4</v>
      </c>
      <c r="L102" s="13">
        <v>9152</v>
      </c>
      <c r="M102" s="13">
        <f t="shared" si="31"/>
        <v>1303245</v>
      </c>
    </row>
    <row r="103" s="2" customFormat="1" ht="21" spans="1:13">
      <c r="A103" s="12" t="s">
        <v>23</v>
      </c>
      <c r="B103" s="13">
        <v>142.4</v>
      </c>
      <c r="C103" s="13">
        <v>8921</v>
      </c>
      <c r="D103" s="13">
        <f t="shared" si="28"/>
        <v>1270350</v>
      </c>
      <c r="E103" s="13">
        <v>142.4</v>
      </c>
      <c r="F103" s="13">
        <v>8767</v>
      </c>
      <c r="G103" s="13">
        <f t="shared" si="29"/>
        <v>1248421</v>
      </c>
      <c r="H103" s="13">
        <v>142.4</v>
      </c>
      <c r="I103" s="13">
        <v>8767</v>
      </c>
      <c r="J103" s="13">
        <f t="shared" si="30"/>
        <v>1248421</v>
      </c>
      <c r="K103" s="13">
        <v>142.4</v>
      </c>
      <c r="L103" s="13">
        <v>8998</v>
      </c>
      <c r="M103" s="13">
        <f t="shared" si="31"/>
        <v>1281315</v>
      </c>
    </row>
    <row r="104" s="2" customFormat="1" ht="21" spans="1:13">
      <c r="A104" s="12" t="s">
        <v>24</v>
      </c>
      <c r="B104" s="13">
        <v>142.4</v>
      </c>
      <c r="C104" s="13">
        <v>8767</v>
      </c>
      <c r="D104" s="13">
        <f t="shared" si="28"/>
        <v>1248421</v>
      </c>
      <c r="E104" s="13">
        <v>142.4</v>
      </c>
      <c r="F104" s="13">
        <v>8613</v>
      </c>
      <c r="G104" s="13">
        <f t="shared" si="29"/>
        <v>1226491</v>
      </c>
      <c r="H104" s="13">
        <v>142.4</v>
      </c>
      <c r="I104" s="13">
        <v>8613</v>
      </c>
      <c r="J104" s="13">
        <f t="shared" si="30"/>
        <v>1226491</v>
      </c>
      <c r="K104" s="13">
        <v>142.4</v>
      </c>
      <c r="L104" s="13">
        <v>8844</v>
      </c>
      <c r="M104" s="13">
        <f t="shared" si="31"/>
        <v>1259386</v>
      </c>
    </row>
    <row r="105" s="2" customFormat="1" ht="21" spans="1:13">
      <c r="A105" s="12" t="s">
        <v>25</v>
      </c>
      <c r="B105" s="13">
        <v>142.4</v>
      </c>
      <c r="C105" s="13">
        <v>8767</v>
      </c>
      <c r="D105" s="13">
        <f t="shared" si="28"/>
        <v>1248421</v>
      </c>
      <c r="E105" s="13">
        <v>142.4</v>
      </c>
      <c r="F105" s="13">
        <v>8613</v>
      </c>
      <c r="G105" s="13">
        <f t="shared" si="29"/>
        <v>1226491</v>
      </c>
      <c r="H105" s="13">
        <v>142.4</v>
      </c>
      <c r="I105" s="13">
        <v>8613</v>
      </c>
      <c r="J105" s="13">
        <f t="shared" si="30"/>
        <v>1226491</v>
      </c>
      <c r="K105" s="13">
        <v>142.4</v>
      </c>
      <c r="L105" s="13">
        <v>8844</v>
      </c>
      <c r="M105" s="13">
        <f t="shared" si="31"/>
        <v>1259386</v>
      </c>
    </row>
    <row r="106" s="2" customFormat="1" ht="21" spans="1:13">
      <c r="A106" s="12" t="s">
        <v>26</v>
      </c>
      <c r="B106" s="13">
        <v>142.4</v>
      </c>
      <c r="C106" s="13">
        <v>8382</v>
      </c>
      <c r="D106" s="13">
        <f t="shared" si="28"/>
        <v>1193597</v>
      </c>
      <c r="E106" s="13">
        <v>142.4</v>
      </c>
      <c r="F106" s="13">
        <v>8228</v>
      </c>
      <c r="G106" s="13">
        <f t="shared" si="29"/>
        <v>1171667</v>
      </c>
      <c r="H106" s="13">
        <v>142.4</v>
      </c>
      <c r="I106" s="13">
        <v>8228</v>
      </c>
      <c r="J106" s="13">
        <f t="shared" si="30"/>
        <v>1171667</v>
      </c>
      <c r="K106" s="13">
        <v>142.4</v>
      </c>
      <c r="L106" s="13">
        <v>8459</v>
      </c>
      <c r="M106" s="13">
        <f t="shared" si="31"/>
        <v>1204562</v>
      </c>
    </row>
    <row r="107" ht="21" spans="1:13">
      <c r="A107" s="12" t="s">
        <v>27</v>
      </c>
      <c r="B107" s="13">
        <v>142.4</v>
      </c>
      <c r="C107" s="13">
        <v>12925</v>
      </c>
      <c r="D107" s="13">
        <f t="shared" si="28"/>
        <v>1840520</v>
      </c>
      <c r="E107" s="13">
        <v>142.4</v>
      </c>
      <c r="F107" s="13">
        <v>12771</v>
      </c>
      <c r="G107" s="13">
        <f t="shared" si="29"/>
        <v>1818590</v>
      </c>
      <c r="H107" s="13">
        <v>142.4</v>
      </c>
      <c r="I107" s="13">
        <v>12771</v>
      </c>
      <c r="J107" s="13">
        <f t="shared" si="30"/>
        <v>1818590</v>
      </c>
      <c r="K107" s="13">
        <v>142.4</v>
      </c>
      <c r="L107" s="13">
        <v>13002</v>
      </c>
      <c r="M107" s="13">
        <f t="shared" si="31"/>
        <v>1851485</v>
      </c>
    </row>
    <row r="108" spans="2:13">
      <c r="B108" s="14">
        <f t="shared" ref="B108:M108" si="32">SUM(B97:B107)</f>
        <v>1424</v>
      </c>
      <c r="C108" s="14">
        <f t="shared" si="32"/>
        <v>94215</v>
      </c>
      <c r="D108" s="14">
        <f t="shared" si="32"/>
        <v>13416217</v>
      </c>
      <c r="E108" s="14">
        <f t="shared" si="32"/>
        <v>1424</v>
      </c>
      <c r="F108" s="14">
        <f t="shared" si="32"/>
        <v>92675</v>
      </c>
      <c r="G108" s="14">
        <f t="shared" si="32"/>
        <v>13196919</v>
      </c>
      <c r="H108" s="14">
        <f t="shared" si="32"/>
        <v>1632.88</v>
      </c>
      <c r="I108" s="14">
        <f t="shared" si="32"/>
        <v>92675</v>
      </c>
      <c r="J108" s="14">
        <f t="shared" si="32"/>
        <v>15916919</v>
      </c>
      <c r="K108" s="14">
        <f t="shared" si="32"/>
        <v>1632.88</v>
      </c>
      <c r="L108" s="14">
        <f t="shared" si="32"/>
        <v>94985</v>
      </c>
      <c r="M108" s="14">
        <f t="shared" si="32"/>
        <v>16285865</v>
      </c>
    </row>
    <row r="109" spans="2:13">
      <c r="B109" s="14">
        <f t="shared" ref="B109:H109" si="33">SUM(B98:B106)</f>
        <v>1281.6</v>
      </c>
      <c r="C109" s="14"/>
      <c r="D109" s="14">
        <f t="shared" si="33"/>
        <v>11575697</v>
      </c>
      <c r="E109" s="14">
        <f t="shared" si="33"/>
        <v>1281.6</v>
      </c>
      <c r="F109" s="14"/>
      <c r="G109" s="14">
        <f t="shared" si="33"/>
        <v>11378329</v>
      </c>
      <c r="H109" s="14">
        <f t="shared" si="33"/>
        <v>1281.6</v>
      </c>
      <c r="I109" s="14"/>
      <c r="J109" s="14">
        <f t="shared" ref="J109:M109" si="34">SUM(J98:J106)</f>
        <v>11378329</v>
      </c>
      <c r="K109" s="14">
        <f t="shared" si="34"/>
        <v>1281.6</v>
      </c>
      <c r="L109" s="14"/>
      <c r="M109" s="14">
        <f t="shared" si="34"/>
        <v>11674380</v>
      </c>
    </row>
    <row r="111" ht="21" spans="1:11">
      <c r="A111" s="15" t="s">
        <v>89</v>
      </c>
      <c r="B111" s="16"/>
      <c r="D111" s="15" t="s">
        <v>90</v>
      </c>
      <c r="E111" s="16"/>
      <c r="G111" s="15" t="s">
        <v>122</v>
      </c>
      <c r="H111" s="16"/>
      <c r="J111" s="15" t="s">
        <v>123</v>
      </c>
      <c r="K111" s="16"/>
    </row>
    <row r="112" ht="23" spans="1:12">
      <c r="A112" s="17" t="s">
        <v>29</v>
      </c>
      <c r="B112" s="18">
        <f>B108+E108+H108+K108</f>
        <v>6113.76</v>
      </c>
      <c r="D112" s="17" t="s">
        <v>29</v>
      </c>
      <c r="E112" s="18">
        <f>E109+H109+K109+B109</f>
        <v>5126.4</v>
      </c>
      <c r="G112" s="17" t="s">
        <v>29</v>
      </c>
      <c r="H112" s="18">
        <f>H97+K97</f>
        <v>417.76</v>
      </c>
      <c r="J112" s="17" t="s">
        <v>29</v>
      </c>
      <c r="K112" s="18">
        <f>K107+H107+E107+B107</f>
        <v>569.6</v>
      </c>
      <c r="L112" s="14">
        <f>K112+H112+E112</f>
        <v>6113.76</v>
      </c>
    </row>
    <row r="113" ht="23" spans="1:12">
      <c r="A113" s="17" t="s">
        <v>30</v>
      </c>
      <c r="B113" s="18">
        <f>D108+G108+J108+M108</f>
        <v>58815920</v>
      </c>
      <c r="D113" s="17" t="s">
        <v>30</v>
      </c>
      <c r="E113" s="18">
        <f>ROUND(D109+G109+J109+M109,0)</f>
        <v>46006735</v>
      </c>
      <c r="G113" s="17" t="s">
        <v>30</v>
      </c>
      <c r="H113" s="18">
        <f>J97+M97</f>
        <v>5480000</v>
      </c>
      <c r="J113" s="17" t="s">
        <v>30</v>
      </c>
      <c r="K113" s="18">
        <f>D107+G107+J107+M107</f>
        <v>7329185</v>
      </c>
      <c r="L113" s="14">
        <f>K113+H113+E113</f>
        <v>58815920</v>
      </c>
    </row>
    <row r="114" ht="23" spans="1:11">
      <c r="A114" s="17" t="s">
        <v>31</v>
      </c>
      <c r="B114" s="19">
        <f>B113/B112</f>
        <v>9620.25333019287</v>
      </c>
      <c r="D114" s="17" t="s">
        <v>31</v>
      </c>
      <c r="E114" s="19">
        <f>E113/E112</f>
        <v>8974.47233926342</v>
      </c>
      <c r="G114" s="17" t="s">
        <v>31</v>
      </c>
      <c r="H114" s="19">
        <f>H113/H112</f>
        <v>13117.5794714669</v>
      </c>
      <c r="J114" s="17" t="s">
        <v>31</v>
      </c>
      <c r="K114" s="19">
        <f>K113/K112</f>
        <v>12867.2489466292</v>
      </c>
    </row>
    <row r="117" ht="44.1" customHeight="1" spans="1:13">
      <c r="A117" s="20" t="s">
        <v>124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="1" customFormat="1" ht="23" spans="1:13">
      <c r="A118" s="8"/>
      <c r="B118" s="9" t="s">
        <v>2</v>
      </c>
      <c r="C118" s="10"/>
      <c r="D118" s="11"/>
      <c r="E118" s="9" t="s">
        <v>3</v>
      </c>
      <c r="F118" s="10"/>
      <c r="G118" s="11"/>
      <c r="H118" s="9" t="s">
        <v>4</v>
      </c>
      <c r="I118" s="10"/>
      <c r="J118" s="11"/>
      <c r="K118" s="9" t="s">
        <v>5</v>
      </c>
      <c r="L118" s="10"/>
      <c r="M118" s="11"/>
    </row>
    <row r="119" s="1" customFormat="1" ht="23" spans="1:13">
      <c r="A119" s="8" t="s">
        <v>6</v>
      </c>
      <c r="B119" s="8" t="s">
        <v>7</v>
      </c>
      <c r="C119" s="8" t="s">
        <v>8</v>
      </c>
      <c r="D119" s="8" t="s">
        <v>9</v>
      </c>
      <c r="E119" s="8" t="s">
        <v>7</v>
      </c>
      <c r="F119" s="8" t="s">
        <v>8</v>
      </c>
      <c r="G119" s="8" t="s">
        <v>9</v>
      </c>
      <c r="H119" s="8" t="s">
        <v>7</v>
      </c>
      <c r="I119" s="8" t="s">
        <v>8</v>
      </c>
      <c r="J119" s="8" t="s">
        <v>9</v>
      </c>
      <c r="K119" s="8" t="s">
        <v>7</v>
      </c>
      <c r="L119" s="8" t="s">
        <v>8</v>
      </c>
      <c r="M119" s="8" t="s">
        <v>9</v>
      </c>
    </row>
    <row r="120" s="2" customFormat="1" ht="21" spans="1:13">
      <c r="A120" s="12" t="s">
        <v>17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208.88</v>
      </c>
      <c r="I120" s="13" t="s">
        <v>107</v>
      </c>
      <c r="J120" s="13">
        <v>2720000</v>
      </c>
      <c r="K120" s="13">
        <v>208.88</v>
      </c>
      <c r="L120" s="13" t="s">
        <v>107</v>
      </c>
      <c r="M120" s="13">
        <v>2760000</v>
      </c>
    </row>
    <row r="121" s="2" customFormat="1" ht="21" spans="1:13">
      <c r="A121" s="12" t="s">
        <v>18</v>
      </c>
      <c r="B121" s="13">
        <v>142.4</v>
      </c>
      <c r="C121" s="13">
        <v>9614</v>
      </c>
      <c r="D121" s="13">
        <f t="shared" ref="D121:D130" si="35">ROUND(B121*C121,0)</f>
        <v>1369034</v>
      </c>
      <c r="E121" s="13">
        <v>142.4</v>
      </c>
      <c r="F121" s="13">
        <v>9460</v>
      </c>
      <c r="G121" s="13">
        <f t="shared" ref="G121:G130" si="36">ROUND(E121*F121,0)</f>
        <v>1347104</v>
      </c>
      <c r="H121" s="13">
        <v>142.4</v>
      </c>
      <c r="I121" s="13">
        <v>9460</v>
      </c>
      <c r="J121" s="13">
        <f t="shared" ref="J121:J130" si="37">ROUND(H121*I121,0)</f>
        <v>1347104</v>
      </c>
      <c r="K121" s="13">
        <v>142.4</v>
      </c>
      <c r="L121" s="13">
        <v>9691</v>
      </c>
      <c r="M121" s="13">
        <f t="shared" ref="M121:M130" si="38">ROUND(K121*L121,0)</f>
        <v>1379998</v>
      </c>
    </row>
    <row r="122" s="2" customFormat="1" ht="21" spans="1:13">
      <c r="A122" s="12" t="s">
        <v>19</v>
      </c>
      <c r="B122" s="13">
        <v>142.4</v>
      </c>
      <c r="C122" s="13">
        <v>9460</v>
      </c>
      <c r="D122" s="13">
        <f t="shared" si="35"/>
        <v>1347104</v>
      </c>
      <c r="E122" s="13">
        <v>142.4</v>
      </c>
      <c r="F122" s="13">
        <v>9306</v>
      </c>
      <c r="G122" s="13">
        <f t="shared" si="36"/>
        <v>1325174</v>
      </c>
      <c r="H122" s="13">
        <v>142.4</v>
      </c>
      <c r="I122" s="13">
        <v>9306</v>
      </c>
      <c r="J122" s="13">
        <f t="shared" si="37"/>
        <v>1325174</v>
      </c>
      <c r="K122" s="13">
        <v>142.4</v>
      </c>
      <c r="L122" s="13">
        <v>9537</v>
      </c>
      <c r="M122" s="13">
        <f t="shared" si="38"/>
        <v>1358069</v>
      </c>
    </row>
    <row r="123" s="2" customFormat="1" ht="21" spans="1:13">
      <c r="A123" s="12" t="s">
        <v>20</v>
      </c>
      <c r="B123" s="13">
        <v>142.4</v>
      </c>
      <c r="C123" s="13">
        <v>9306</v>
      </c>
      <c r="D123" s="13">
        <f t="shared" si="35"/>
        <v>1325174</v>
      </c>
      <c r="E123" s="13">
        <v>142.4</v>
      </c>
      <c r="F123" s="13">
        <v>9152</v>
      </c>
      <c r="G123" s="13">
        <f t="shared" si="36"/>
        <v>1303245</v>
      </c>
      <c r="H123" s="13">
        <v>142.4</v>
      </c>
      <c r="I123" s="13">
        <v>9152</v>
      </c>
      <c r="J123" s="13">
        <f t="shared" si="37"/>
        <v>1303245</v>
      </c>
      <c r="K123" s="13">
        <v>142.4</v>
      </c>
      <c r="L123" s="13">
        <v>9383</v>
      </c>
      <c r="M123" s="13">
        <f t="shared" si="38"/>
        <v>1336139</v>
      </c>
    </row>
    <row r="124" s="2" customFormat="1" ht="21" spans="1:13">
      <c r="A124" s="12" t="s">
        <v>21</v>
      </c>
      <c r="B124" s="13">
        <v>142.4</v>
      </c>
      <c r="C124" s="13">
        <v>9306</v>
      </c>
      <c r="D124" s="13">
        <f t="shared" si="35"/>
        <v>1325174</v>
      </c>
      <c r="E124" s="13">
        <v>142.4</v>
      </c>
      <c r="F124" s="13">
        <v>9152</v>
      </c>
      <c r="G124" s="13">
        <f t="shared" si="36"/>
        <v>1303245</v>
      </c>
      <c r="H124" s="13">
        <v>142.4</v>
      </c>
      <c r="I124" s="13">
        <v>9152</v>
      </c>
      <c r="J124" s="13">
        <f t="shared" si="37"/>
        <v>1303245</v>
      </c>
      <c r="K124" s="13">
        <v>142.4</v>
      </c>
      <c r="L124" s="13">
        <v>9383</v>
      </c>
      <c r="M124" s="13">
        <f t="shared" si="38"/>
        <v>1336139</v>
      </c>
    </row>
    <row r="125" s="2" customFormat="1" ht="21" spans="1:13">
      <c r="A125" s="12" t="s">
        <v>22</v>
      </c>
      <c r="B125" s="13">
        <v>142.4</v>
      </c>
      <c r="C125" s="13">
        <v>9152</v>
      </c>
      <c r="D125" s="13">
        <f t="shared" si="35"/>
        <v>1303245</v>
      </c>
      <c r="E125" s="13">
        <v>142.4</v>
      </c>
      <c r="F125" s="13">
        <v>8998</v>
      </c>
      <c r="G125" s="13">
        <f t="shared" si="36"/>
        <v>1281315</v>
      </c>
      <c r="H125" s="13">
        <v>142.4</v>
      </c>
      <c r="I125" s="13">
        <v>8998</v>
      </c>
      <c r="J125" s="13">
        <f t="shared" si="37"/>
        <v>1281315</v>
      </c>
      <c r="K125" s="13">
        <v>142.4</v>
      </c>
      <c r="L125" s="13">
        <v>9229</v>
      </c>
      <c r="M125" s="13">
        <f t="shared" si="38"/>
        <v>1314210</v>
      </c>
    </row>
    <row r="126" s="2" customFormat="1" ht="21" spans="1:13">
      <c r="A126" s="12" t="s">
        <v>23</v>
      </c>
      <c r="B126" s="13">
        <v>142.4</v>
      </c>
      <c r="C126" s="13">
        <v>8998</v>
      </c>
      <c r="D126" s="13">
        <f t="shared" si="35"/>
        <v>1281315</v>
      </c>
      <c r="E126" s="13">
        <v>142.4</v>
      </c>
      <c r="F126" s="13">
        <v>8844</v>
      </c>
      <c r="G126" s="13">
        <f t="shared" si="36"/>
        <v>1259386</v>
      </c>
      <c r="H126" s="13">
        <v>142.4</v>
      </c>
      <c r="I126" s="13">
        <v>8844</v>
      </c>
      <c r="J126" s="13">
        <f t="shared" si="37"/>
        <v>1259386</v>
      </c>
      <c r="K126" s="13">
        <v>142.4</v>
      </c>
      <c r="L126" s="13">
        <v>9075</v>
      </c>
      <c r="M126" s="13">
        <f t="shared" si="38"/>
        <v>1292280</v>
      </c>
    </row>
    <row r="127" s="2" customFormat="1" ht="21" spans="1:13">
      <c r="A127" s="12" t="s">
        <v>24</v>
      </c>
      <c r="B127" s="13">
        <v>142.4</v>
      </c>
      <c r="C127" s="13">
        <v>8844</v>
      </c>
      <c r="D127" s="13">
        <f t="shared" si="35"/>
        <v>1259386</v>
      </c>
      <c r="E127" s="13">
        <v>142.4</v>
      </c>
      <c r="F127" s="13">
        <v>8690</v>
      </c>
      <c r="G127" s="13">
        <f t="shared" si="36"/>
        <v>1237456</v>
      </c>
      <c r="H127" s="13">
        <v>142.4</v>
      </c>
      <c r="I127" s="13">
        <v>8690</v>
      </c>
      <c r="J127" s="13">
        <f t="shared" si="37"/>
        <v>1237456</v>
      </c>
      <c r="K127" s="13">
        <v>142.4</v>
      </c>
      <c r="L127" s="13">
        <v>8921</v>
      </c>
      <c r="M127" s="13">
        <f t="shared" si="38"/>
        <v>1270350</v>
      </c>
    </row>
    <row r="128" s="2" customFormat="1" ht="21" spans="1:13">
      <c r="A128" s="12" t="s">
        <v>25</v>
      </c>
      <c r="B128" s="13">
        <v>142.4</v>
      </c>
      <c r="C128" s="13">
        <v>8844</v>
      </c>
      <c r="D128" s="13">
        <f t="shared" si="35"/>
        <v>1259386</v>
      </c>
      <c r="E128" s="13">
        <v>142.4</v>
      </c>
      <c r="F128" s="13">
        <v>8690</v>
      </c>
      <c r="G128" s="13">
        <f t="shared" si="36"/>
        <v>1237456</v>
      </c>
      <c r="H128" s="13">
        <v>142.4</v>
      </c>
      <c r="I128" s="13">
        <v>8690</v>
      </c>
      <c r="J128" s="13">
        <f t="shared" si="37"/>
        <v>1237456</v>
      </c>
      <c r="K128" s="13">
        <v>142.4</v>
      </c>
      <c r="L128" s="13">
        <v>8921</v>
      </c>
      <c r="M128" s="13">
        <f t="shared" si="38"/>
        <v>1270350</v>
      </c>
    </row>
    <row r="129" s="2" customFormat="1" ht="21" spans="1:13">
      <c r="A129" s="12" t="s">
        <v>26</v>
      </c>
      <c r="B129" s="13">
        <v>142.4</v>
      </c>
      <c r="C129" s="13">
        <v>8459</v>
      </c>
      <c r="D129" s="13">
        <f t="shared" si="35"/>
        <v>1204562</v>
      </c>
      <c r="E129" s="13">
        <v>142.4</v>
      </c>
      <c r="F129" s="13">
        <v>8305</v>
      </c>
      <c r="G129" s="13">
        <f t="shared" si="36"/>
        <v>1182632</v>
      </c>
      <c r="H129" s="13">
        <v>142.4</v>
      </c>
      <c r="I129" s="13">
        <v>8305</v>
      </c>
      <c r="J129" s="13">
        <f t="shared" si="37"/>
        <v>1182632</v>
      </c>
      <c r="K129" s="13">
        <v>142.4</v>
      </c>
      <c r="L129" s="13">
        <v>8536</v>
      </c>
      <c r="M129" s="13">
        <f t="shared" si="38"/>
        <v>1215526</v>
      </c>
    </row>
    <row r="130" s="2" customFormat="1" ht="21" spans="1:13">
      <c r="A130" s="12" t="s">
        <v>27</v>
      </c>
      <c r="B130" s="13">
        <v>142.4</v>
      </c>
      <c r="C130" s="13">
        <v>11589</v>
      </c>
      <c r="D130" s="13">
        <f t="shared" si="35"/>
        <v>1650274</v>
      </c>
      <c r="E130" s="13">
        <v>142.4</v>
      </c>
      <c r="F130" s="13">
        <v>11435</v>
      </c>
      <c r="G130" s="13">
        <f t="shared" si="36"/>
        <v>1628344</v>
      </c>
      <c r="H130" s="13">
        <v>142.4</v>
      </c>
      <c r="I130" s="13">
        <v>11435</v>
      </c>
      <c r="J130" s="13">
        <f t="shared" si="37"/>
        <v>1628344</v>
      </c>
      <c r="K130" s="13">
        <v>142.4</v>
      </c>
      <c r="L130" s="13">
        <v>11666</v>
      </c>
      <c r="M130" s="13">
        <f t="shared" si="38"/>
        <v>1661238</v>
      </c>
    </row>
    <row r="131" spans="2:13">
      <c r="B131" s="14">
        <f t="shared" ref="B131:M131" si="39">SUM(B120:B130)</f>
        <v>1424</v>
      </c>
      <c r="C131" s="14">
        <f t="shared" si="39"/>
        <v>93572</v>
      </c>
      <c r="D131" s="14">
        <f t="shared" si="39"/>
        <v>13324654</v>
      </c>
      <c r="E131" s="14">
        <f t="shared" si="39"/>
        <v>1424</v>
      </c>
      <c r="F131" s="14">
        <f t="shared" si="39"/>
        <v>92032</v>
      </c>
      <c r="G131" s="14">
        <f t="shared" si="39"/>
        <v>13105357</v>
      </c>
      <c r="H131" s="14">
        <f t="shared" si="39"/>
        <v>1632.88</v>
      </c>
      <c r="I131" s="14">
        <f t="shared" si="39"/>
        <v>92032</v>
      </c>
      <c r="J131" s="14">
        <f t="shared" si="39"/>
        <v>15825357</v>
      </c>
      <c r="K131" s="14">
        <f t="shared" si="39"/>
        <v>1632.88</v>
      </c>
      <c r="L131" s="14">
        <f t="shared" si="39"/>
        <v>94342</v>
      </c>
      <c r="M131" s="14">
        <f t="shared" si="39"/>
        <v>16194299</v>
      </c>
    </row>
    <row r="132" spans="2:13">
      <c r="B132" s="14">
        <f t="shared" ref="B132:H132" si="40">SUM(B121:B129)</f>
        <v>1281.6</v>
      </c>
      <c r="C132" s="14"/>
      <c r="D132" s="14">
        <f t="shared" si="40"/>
        <v>11674380</v>
      </c>
      <c r="E132" s="14">
        <f t="shared" si="40"/>
        <v>1281.6</v>
      </c>
      <c r="F132" s="14"/>
      <c r="G132" s="14">
        <f t="shared" si="40"/>
        <v>11477013</v>
      </c>
      <c r="H132" s="14">
        <f t="shared" si="40"/>
        <v>1281.6</v>
      </c>
      <c r="I132" s="14"/>
      <c r="J132" s="14">
        <f t="shared" ref="J132:M132" si="41">SUM(J121:J129)</f>
        <v>11477013</v>
      </c>
      <c r="K132" s="14">
        <f t="shared" si="41"/>
        <v>1281.6</v>
      </c>
      <c r="L132" s="14"/>
      <c r="M132" s="14">
        <f t="shared" si="41"/>
        <v>11773061</v>
      </c>
    </row>
    <row r="134" ht="21" spans="1:11">
      <c r="A134" s="15" t="s">
        <v>125</v>
      </c>
      <c r="B134" s="16"/>
      <c r="D134" s="15" t="s">
        <v>126</v>
      </c>
      <c r="E134" s="16"/>
      <c r="G134" s="15" t="s">
        <v>127</v>
      </c>
      <c r="H134" s="16"/>
      <c r="J134" s="15" t="s">
        <v>128</v>
      </c>
      <c r="K134" s="16"/>
    </row>
    <row r="135" ht="23" spans="1:12">
      <c r="A135" s="17" t="s">
        <v>29</v>
      </c>
      <c r="B135" s="18">
        <f>B131+E131+H131+K131</f>
        <v>6113.76</v>
      </c>
      <c r="D135" s="17" t="s">
        <v>29</v>
      </c>
      <c r="E135" s="18">
        <f>E132+H132+K132+B132</f>
        <v>5126.4</v>
      </c>
      <c r="G135" s="17" t="s">
        <v>29</v>
      </c>
      <c r="H135" s="18">
        <f>H120+K120</f>
        <v>417.76</v>
      </c>
      <c r="J135" s="17" t="s">
        <v>29</v>
      </c>
      <c r="K135" s="18">
        <f>K130+H130+E130+B130</f>
        <v>569.6</v>
      </c>
      <c r="L135" s="14">
        <f>K135+H135+E135</f>
        <v>6113.76</v>
      </c>
    </row>
    <row r="136" ht="23" spans="1:12">
      <c r="A136" s="17" t="s">
        <v>30</v>
      </c>
      <c r="B136" s="18">
        <f>D131+G131+J131+M131</f>
        <v>58449667</v>
      </c>
      <c r="D136" s="17" t="s">
        <v>30</v>
      </c>
      <c r="E136" s="18">
        <f>ROUND(D132+G132+J132+M132,0)</f>
        <v>46401467</v>
      </c>
      <c r="G136" s="17" t="s">
        <v>30</v>
      </c>
      <c r="H136" s="18">
        <f>J120+M120</f>
        <v>5480000</v>
      </c>
      <c r="J136" s="17" t="s">
        <v>30</v>
      </c>
      <c r="K136" s="18">
        <f>D130+G130+J130+M130</f>
        <v>6568200</v>
      </c>
      <c r="L136" s="14">
        <f>K136+H136+E136</f>
        <v>58449667</v>
      </c>
    </row>
    <row r="137" ht="23" spans="1:11">
      <c r="A137" s="17" t="s">
        <v>31</v>
      </c>
      <c r="B137" s="19">
        <f>B136/B135</f>
        <v>9560.34698777839</v>
      </c>
      <c r="D137" s="17" t="s">
        <v>31</v>
      </c>
      <c r="E137" s="19">
        <f>E136/E135</f>
        <v>9051.47218320849</v>
      </c>
      <c r="G137" s="17" t="s">
        <v>31</v>
      </c>
      <c r="H137" s="19">
        <f>H136/H135</f>
        <v>13117.5794714669</v>
      </c>
      <c r="J137" s="17" t="s">
        <v>31</v>
      </c>
      <c r="K137" s="19">
        <f>K136/K135</f>
        <v>11531.25</v>
      </c>
    </row>
    <row r="140" ht="45.5" spans="1:13">
      <c r="A140" s="22" t="s">
        <v>129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</row>
    <row r="141" s="1" customFormat="1" ht="23" spans="1:13">
      <c r="A141" s="8"/>
      <c r="B141" s="9" t="s">
        <v>2</v>
      </c>
      <c r="C141" s="10"/>
      <c r="D141" s="11"/>
      <c r="E141" s="9" t="s">
        <v>3</v>
      </c>
      <c r="F141" s="10"/>
      <c r="G141" s="11"/>
      <c r="H141" s="9" t="s">
        <v>4</v>
      </c>
      <c r="I141" s="10"/>
      <c r="J141" s="11"/>
      <c r="K141" s="9" t="s">
        <v>5</v>
      </c>
      <c r="L141" s="10"/>
      <c r="M141" s="11"/>
    </row>
    <row r="142" s="1" customFormat="1" ht="23" spans="1:13">
      <c r="A142" s="8" t="s">
        <v>6</v>
      </c>
      <c r="B142" s="8" t="s">
        <v>7</v>
      </c>
      <c r="C142" s="8" t="s">
        <v>8</v>
      </c>
      <c r="D142" s="8" t="s">
        <v>9</v>
      </c>
      <c r="E142" s="8" t="s">
        <v>7</v>
      </c>
      <c r="F142" s="8" t="s">
        <v>8</v>
      </c>
      <c r="G142" s="8" t="s">
        <v>9</v>
      </c>
      <c r="H142" s="8" t="s">
        <v>7</v>
      </c>
      <c r="I142" s="8" t="s">
        <v>8</v>
      </c>
      <c r="J142" s="8" t="s">
        <v>9</v>
      </c>
      <c r="K142" s="8" t="s">
        <v>7</v>
      </c>
      <c r="L142" s="8" t="s">
        <v>8</v>
      </c>
      <c r="M142" s="8" t="s">
        <v>9</v>
      </c>
    </row>
    <row r="143" s="2" customFormat="1" ht="21" spans="1:13">
      <c r="A143" s="12" t="s">
        <v>17</v>
      </c>
      <c r="B143" s="13">
        <v>0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208.88</v>
      </c>
      <c r="I143" s="13" t="s">
        <v>107</v>
      </c>
      <c r="J143" s="13">
        <v>2740000</v>
      </c>
      <c r="K143" s="13">
        <v>208.88</v>
      </c>
      <c r="L143" s="13" t="s">
        <v>107</v>
      </c>
      <c r="M143" s="13">
        <v>2780000</v>
      </c>
    </row>
    <row r="144" s="2" customFormat="1" ht="21" spans="1:13">
      <c r="A144" s="12" t="s">
        <v>18</v>
      </c>
      <c r="B144" s="13">
        <v>142.4</v>
      </c>
      <c r="C144" s="13">
        <v>9383</v>
      </c>
      <c r="D144" s="13">
        <f t="shared" ref="D144:D153" si="42">ROUND(B144*C144,0)</f>
        <v>1336139</v>
      </c>
      <c r="E144" s="13">
        <v>142.4</v>
      </c>
      <c r="F144" s="13">
        <v>9229</v>
      </c>
      <c r="G144" s="13">
        <f t="shared" ref="G144:G153" si="43">ROUND(E144*F144,0)</f>
        <v>1314210</v>
      </c>
      <c r="H144" s="13">
        <v>142.4</v>
      </c>
      <c r="I144" s="13">
        <v>9229</v>
      </c>
      <c r="J144" s="13">
        <f t="shared" ref="J144:J153" si="44">ROUND(H144*I144,0)</f>
        <v>1314210</v>
      </c>
      <c r="K144" s="13">
        <v>142.4</v>
      </c>
      <c r="L144" s="13">
        <v>9460</v>
      </c>
      <c r="M144" s="13">
        <f t="shared" ref="M144:M153" si="45">ROUND(K144*L144,0)</f>
        <v>1347104</v>
      </c>
    </row>
    <row r="145" s="2" customFormat="1" ht="21" spans="1:13">
      <c r="A145" s="12" t="s">
        <v>19</v>
      </c>
      <c r="B145" s="13">
        <v>142.4</v>
      </c>
      <c r="C145" s="13">
        <v>9229</v>
      </c>
      <c r="D145" s="13">
        <f t="shared" si="42"/>
        <v>1314210</v>
      </c>
      <c r="E145" s="13">
        <v>142.4</v>
      </c>
      <c r="F145" s="13">
        <v>9075</v>
      </c>
      <c r="G145" s="13">
        <f t="shared" si="43"/>
        <v>1292280</v>
      </c>
      <c r="H145" s="13">
        <v>142.4</v>
      </c>
      <c r="I145" s="13">
        <v>9075</v>
      </c>
      <c r="J145" s="13">
        <f t="shared" si="44"/>
        <v>1292280</v>
      </c>
      <c r="K145" s="13">
        <v>142.4</v>
      </c>
      <c r="L145" s="13">
        <v>9306</v>
      </c>
      <c r="M145" s="13">
        <f t="shared" si="45"/>
        <v>1325174</v>
      </c>
    </row>
    <row r="146" s="2" customFormat="1" ht="21" spans="1:13">
      <c r="A146" s="12" t="s">
        <v>20</v>
      </c>
      <c r="B146" s="13">
        <v>142.4</v>
      </c>
      <c r="C146" s="13">
        <v>9075</v>
      </c>
      <c r="D146" s="13">
        <f t="shared" si="42"/>
        <v>1292280</v>
      </c>
      <c r="E146" s="13">
        <v>142.4</v>
      </c>
      <c r="F146" s="13">
        <v>8921</v>
      </c>
      <c r="G146" s="13">
        <f t="shared" si="43"/>
        <v>1270350</v>
      </c>
      <c r="H146" s="13">
        <v>142.4</v>
      </c>
      <c r="I146" s="13">
        <v>8921</v>
      </c>
      <c r="J146" s="13">
        <f t="shared" si="44"/>
        <v>1270350</v>
      </c>
      <c r="K146" s="13">
        <v>142.4</v>
      </c>
      <c r="L146" s="13">
        <v>9152</v>
      </c>
      <c r="M146" s="13">
        <f t="shared" si="45"/>
        <v>1303245</v>
      </c>
    </row>
    <row r="147" s="2" customFormat="1" ht="21" spans="1:13">
      <c r="A147" s="12" t="s">
        <v>21</v>
      </c>
      <c r="B147" s="13">
        <v>142.4</v>
      </c>
      <c r="C147" s="13">
        <v>9075</v>
      </c>
      <c r="D147" s="13">
        <f t="shared" si="42"/>
        <v>1292280</v>
      </c>
      <c r="E147" s="13">
        <v>142.4</v>
      </c>
      <c r="F147" s="13">
        <v>8921</v>
      </c>
      <c r="G147" s="13">
        <f t="shared" si="43"/>
        <v>1270350</v>
      </c>
      <c r="H147" s="13">
        <v>142.4</v>
      </c>
      <c r="I147" s="13">
        <v>8921</v>
      </c>
      <c r="J147" s="13">
        <f t="shared" si="44"/>
        <v>1270350</v>
      </c>
      <c r="K147" s="13">
        <v>142.4</v>
      </c>
      <c r="L147" s="13">
        <v>9152</v>
      </c>
      <c r="M147" s="13">
        <f t="shared" si="45"/>
        <v>1303245</v>
      </c>
    </row>
    <row r="148" s="2" customFormat="1" ht="21" spans="1:13">
      <c r="A148" s="12" t="s">
        <v>22</v>
      </c>
      <c r="B148" s="13">
        <v>142.4</v>
      </c>
      <c r="C148" s="13">
        <v>8921</v>
      </c>
      <c r="D148" s="13">
        <f t="shared" si="42"/>
        <v>1270350</v>
      </c>
      <c r="E148" s="13">
        <v>142.4</v>
      </c>
      <c r="F148" s="13">
        <v>8767</v>
      </c>
      <c r="G148" s="13">
        <f t="shared" si="43"/>
        <v>1248421</v>
      </c>
      <c r="H148" s="13">
        <v>142.4</v>
      </c>
      <c r="I148" s="13">
        <v>8767</v>
      </c>
      <c r="J148" s="13">
        <f t="shared" si="44"/>
        <v>1248421</v>
      </c>
      <c r="K148" s="13">
        <v>142.4</v>
      </c>
      <c r="L148" s="13">
        <v>8998</v>
      </c>
      <c r="M148" s="13">
        <f t="shared" si="45"/>
        <v>1281315</v>
      </c>
    </row>
    <row r="149" s="2" customFormat="1" ht="21" spans="1:13">
      <c r="A149" s="12" t="s">
        <v>23</v>
      </c>
      <c r="B149" s="13">
        <v>142.4</v>
      </c>
      <c r="C149" s="13">
        <v>8767</v>
      </c>
      <c r="D149" s="13">
        <f t="shared" si="42"/>
        <v>1248421</v>
      </c>
      <c r="E149" s="13">
        <v>142.4</v>
      </c>
      <c r="F149" s="13">
        <v>8613</v>
      </c>
      <c r="G149" s="13">
        <f t="shared" si="43"/>
        <v>1226491</v>
      </c>
      <c r="H149" s="13">
        <v>142.4</v>
      </c>
      <c r="I149" s="13">
        <v>8613</v>
      </c>
      <c r="J149" s="13">
        <f t="shared" si="44"/>
        <v>1226491</v>
      </c>
      <c r="K149" s="13">
        <v>142.4</v>
      </c>
      <c r="L149" s="13">
        <v>8844</v>
      </c>
      <c r="M149" s="13">
        <f t="shared" si="45"/>
        <v>1259386</v>
      </c>
    </row>
    <row r="150" s="2" customFormat="1" ht="21" spans="1:13">
      <c r="A150" s="12" t="s">
        <v>24</v>
      </c>
      <c r="B150" s="13">
        <v>142.4</v>
      </c>
      <c r="C150" s="13">
        <v>8613</v>
      </c>
      <c r="D150" s="13">
        <f t="shared" si="42"/>
        <v>1226491</v>
      </c>
      <c r="E150" s="13">
        <v>142.4</v>
      </c>
      <c r="F150" s="13">
        <v>8459</v>
      </c>
      <c r="G150" s="13">
        <f t="shared" si="43"/>
        <v>1204562</v>
      </c>
      <c r="H150" s="13">
        <v>142.4</v>
      </c>
      <c r="I150" s="13">
        <v>8459</v>
      </c>
      <c r="J150" s="13">
        <f t="shared" si="44"/>
        <v>1204562</v>
      </c>
      <c r="K150" s="13">
        <v>142.4</v>
      </c>
      <c r="L150" s="13">
        <v>8690</v>
      </c>
      <c r="M150" s="13">
        <f t="shared" si="45"/>
        <v>1237456</v>
      </c>
    </row>
    <row r="151" s="2" customFormat="1" ht="21" spans="1:13">
      <c r="A151" s="12" t="s">
        <v>25</v>
      </c>
      <c r="B151" s="13">
        <v>142.4</v>
      </c>
      <c r="C151" s="13">
        <v>8613</v>
      </c>
      <c r="D151" s="13">
        <f t="shared" si="42"/>
        <v>1226491</v>
      </c>
      <c r="E151" s="13">
        <v>142.4</v>
      </c>
      <c r="F151" s="13">
        <v>8459</v>
      </c>
      <c r="G151" s="13">
        <f t="shared" si="43"/>
        <v>1204562</v>
      </c>
      <c r="H151" s="13">
        <v>142.4</v>
      </c>
      <c r="I151" s="13">
        <v>8459</v>
      </c>
      <c r="J151" s="13">
        <f t="shared" si="44"/>
        <v>1204562</v>
      </c>
      <c r="K151" s="13">
        <v>142.4</v>
      </c>
      <c r="L151" s="13">
        <v>8690</v>
      </c>
      <c r="M151" s="13">
        <f t="shared" si="45"/>
        <v>1237456</v>
      </c>
    </row>
    <row r="152" s="2" customFormat="1" ht="21" spans="1:13">
      <c r="A152" s="12" t="s">
        <v>26</v>
      </c>
      <c r="B152" s="13">
        <v>142.4</v>
      </c>
      <c r="C152" s="13">
        <v>8228</v>
      </c>
      <c r="D152" s="13">
        <f t="shared" si="42"/>
        <v>1171667</v>
      </c>
      <c r="E152" s="13">
        <v>142.4</v>
      </c>
      <c r="F152" s="13">
        <v>8074</v>
      </c>
      <c r="G152" s="13">
        <f t="shared" si="43"/>
        <v>1149738</v>
      </c>
      <c r="H152" s="13">
        <v>142.4</v>
      </c>
      <c r="I152" s="13">
        <v>8074</v>
      </c>
      <c r="J152" s="13">
        <f t="shared" si="44"/>
        <v>1149738</v>
      </c>
      <c r="K152" s="13">
        <v>142.4</v>
      </c>
      <c r="L152" s="13">
        <v>8305</v>
      </c>
      <c r="M152" s="13">
        <f t="shared" si="45"/>
        <v>1182632</v>
      </c>
    </row>
    <row r="153" s="2" customFormat="1" ht="21" spans="1:13">
      <c r="A153" s="12" t="s">
        <v>27</v>
      </c>
      <c r="B153" s="13">
        <v>142.4</v>
      </c>
      <c r="C153" s="13">
        <v>11358</v>
      </c>
      <c r="D153" s="13">
        <f t="shared" si="42"/>
        <v>1617379</v>
      </c>
      <c r="E153" s="13">
        <v>142.4</v>
      </c>
      <c r="F153" s="13">
        <v>11204</v>
      </c>
      <c r="G153" s="13">
        <f t="shared" si="43"/>
        <v>1595450</v>
      </c>
      <c r="H153" s="13">
        <v>142.4</v>
      </c>
      <c r="I153" s="13">
        <v>11204</v>
      </c>
      <c r="J153" s="13">
        <f t="shared" si="44"/>
        <v>1595450</v>
      </c>
      <c r="K153" s="13">
        <v>142.4</v>
      </c>
      <c r="L153" s="13">
        <v>11435</v>
      </c>
      <c r="M153" s="13">
        <f t="shared" si="45"/>
        <v>1628344</v>
      </c>
    </row>
    <row r="154" spans="2:13">
      <c r="B154" s="14">
        <f t="shared" ref="B154:M154" si="46">SUM(B143:B153)</f>
        <v>1424</v>
      </c>
      <c r="C154" s="14">
        <f t="shared" si="46"/>
        <v>91262</v>
      </c>
      <c r="D154" s="14">
        <f t="shared" si="46"/>
        <v>12995708</v>
      </c>
      <c r="E154" s="14">
        <f t="shared" si="46"/>
        <v>1424</v>
      </c>
      <c r="F154" s="14">
        <f t="shared" si="46"/>
        <v>89722</v>
      </c>
      <c r="G154" s="14">
        <f t="shared" si="46"/>
        <v>12776414</v>
      </c>
      <c r="H154" s="14">
        <f t="shared" si="46"/>
        <v>1632.88</v>
      </c>
      <c r="I154" s="14">
        <f t="shared" si="46"/>
        <v>89722</v>
      </c>
      <c r="J154" s="14">
        <f t="shared" si="46"/>
        <v>15516414</v>
      </c>
      <c r="K154" s="14">
        <f t="shared" si="46"/>
        <v>1632.88</v>
      </c>
      <c r="L154" s="14">
        <f t="shared" si="46"/>
        <v>92032</v>
      </c>
      <c r="M154" s="14">
        <f t="shared" si="46"/>
        <v>15885357</v>
      </c>
    </row>
    <row r="155" spans="1:13">
      <c r="A155" s="14"/>
      <c r="B155" s="14">
        <f t="shared" ref="B155:H155" si="47">SUM(B144:B152)</f>
        <v>1281.6</v>
      </c>
      <c r="C155" s="14"/>
      <c r="D155" s="14">
        <f t="shared" si="47"/>
        <v>11378329</v>
      </c>
      <c r="E155" s="14">
        <f t="shared" si="47"/>
        <v>1281.6</v>
      </c>
      <c r="F155" s="14"/>
      <c r="G155" s="14">
        <f t="shared" si="47"/>
        <v>11180964</v>
      </c>
      <c r="H155" s="14">
        <f t="shared" si="47"/>
        <v>1281.6</v>
      </c>
      <c r="I155" s="14"/>
      <c r="J155" s="14">
        <f t="shared" ref="J155:M155" si="48">SUM(J144:J152)</f>
        <v>11180964</v>
      </c>
      <c r="K155" s="14">
        <f t="shared" si="48"/>
        <v>1281.6</v>
      </c>
      <c r="L155" s="14"/>
      <c r="M155" s="14">
        <f t="shared" si="48"/>
        <v>11477013</v>
      </c>
    </row>
    <row r="157" ht="21" spans="1:11">
      <c r="A157" s="15" t="s">
        <v>130</v>
      </c>
      <c r="B157" s="16"/>
      <c r="D157" s="15" t="s">
        <v>131</v>
      </c>
      <c r="E157" s="16"/>
      <c r="G157" s="15" t="s">
        <v>132</v>
      </c>
      <c r="H157" s="16"/>
      <c r="J157" s="15" t="s">
        <v>133</v>
      </c>
      <c r="K157" s="16"/>
    </row>
    <row r="158" ht="23" spans="1:12">
      <c r="A158" s="17" t="s">
        <v>29</v>
      </c>
      <c r="B158" s="18">
        <f>B154+E154+H154+K154</f>
        <v>6113.76</v>
      </c>
      <c r="D158" s="17" t="s">
        <v>29</v>
      </c>
      <c r="E158" s="18">
        <f>E155+H155+K155+B155</f>
        <v>5126.4</v>
      </c>
      <c r="G158" s="17" t="s">
        <v>29</v>
      </c>
      <c r="H158" s="18">
        <f>H143+K143</f>
        <v>417.76</v>
      </c>
      <c r="J158" s="17" t="s">
        <v>29</v>
      </c>
      <c r="K158" s="18">
        <f>K153+H153+E153+B153</f>
        <v>569.6</v>
      </c>
      <c r="L158" s="14">
        <f>K158+H158+E158</f>
        <v>6113.76</v>
      </c>
    </row>
    <row r="159" ht="23" spans="1:12">
      <c r="A159" s="17" t="s">
        <v>30</v>
      </c>
      <c r="B159" s="18">
        <f>D154+G154+J154+M154</f>
        <v>57173893</v>
      </c>
      <c r="D159" s="17" t="s">
        <v>30</v>
      </c>
      <c r="E159" s="18">
        <f>ROUND(D155+G155+J155+M155,0)</f>
        <v>45217270</v>
      </c>
      <c r="G159" s="17" t="s">
        <v>30</v>
      </c>
      <c r="H159" s="18">
        <f>J143+M143</f>
        <v>5520000</v>
      </c>
      <c r="J159" s="17" t="s">
        <v>30</v>
      </c>
      <c r="K159" s="18">
        <f>D153+G153+J153+M153</f>
        <v>6436623</v>
      </c>
      <c r="L159" s="14">
        <f>K159+H159+E159</f>
        <v>57173893</v>
      </c>
    </row>
    <row r="160" ht="23" spans="1:11">
      <c r="A160" s="17" t="s">
        <v>31</v>
      </c>
      <c r="B160" s="19">
        <f>B159/B158</f>
        <v>9351.67441966973</v>
      </c>
      <c r="D160" s="17" t="s">
        <v>31</v>
      </c>
      <c r="E160" s="19">
        <f>E159/E158</f>
        <v>8820.47245630462</v>
      </c>
      <c r="G160" s="17" t="s">
        <v>31</v>
      </c>
      <c r="H160" s="19">
        <f>H159/H158</f>
        <v>13213.3282267331</v>
      </c>
      <c r="J160" s="17" t="s">
        <v>31</v>
      </c>
      <c r="K160" s="19">
        <f>K159/K158</f>
        <v>11300.2510533708</v>
      </c>
    </row>
    <row r="163" ht="45.5" spans="1:13">
      <c r="A163" s="20" t="s">
        <v>134</v>
      </c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</row>
    <row r="164" s="1" customFormat="1" ht="23" spans="1:13">
      <c r="A164" s="8"/>
      <c r="B164" s="9" t="s">
        <v>2</v>
      </c>
      <c r="C164" s="10"/>
      <c r="D164" s="11"/>
      <c r="E164" s="9" t="s">
        <v>3</v>
      </c>
      <c r="F164" s="10"/>
      <c r="G164" s="11"/>
      <c r="H164" s="9" t="s">
        <v>4</v>
      </c>
      <c r="I164" s="10"/>
      <c r="J164" s="11"/>
      <c r="K164" s="9" t="s">
        <v>5</v>
      </c>
      <c r="L164" s="10"/>
      <c r="M164" s="11"/>
    </row>
    <row r="165" s="1" customFormat="1" ht="23" spans="1:13">
      <c r="A165" s="8" t="s">
        <v>6</v>
      </c>
      <c r="B165" s="8" t="s">
        <v>7</v>
      </c>
      <c r="C165" s="8" t="s">
        <v>8</v>
      </c>
      <c r="D165" s="8" t="s">
        <v>9</v>
      </c>
      <c r="E165" s="8" t="s">
        <v>7</v>
      </c>
      <c r="F165" s="8" t="s">
        <v>8</v>
      </c>
      <c r="G165" s="8" t="s">
        <v>9</v>
      </c>
      <c r="H165" s="8" t="s">
        <v>7</v>
      </c>
      <c r="I165" s="8" t="s">
        <v>8</v>
      </c>
      <c r="J165" s="8" t="s">
        <v>9</v>
      </c>
      <c r="K165" s="8" t="s">
        <v>7</v>
      </c>
      <c r="L165" s="8" t="s">
        <v>8</v>
      </c>
      <c r="M165" s="8" t="s">
        <v>9</v>
      </c>
    </row>
    <row r="166" s="2" customFormat="1" ht="21" spans="1:13">
      <c r="A166" s="12" t="s">
        <v>17</v>
      </c>
      <c r="B166" s="13">
        <v>0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208.88</v>
      </c>
      <c r="I166" s="13" t="s">
        <v>107</v>
      </c>
      <c r="J166" s="13">
        <v>2740000</v>
      </c>
      <c r="K166" s="13">
        <v>208.88</v>
      </c>
      <c r="L166" s="13" t="s">
        <v>107</v>
      </c>
      <c r="M166" s="13">
        <v>2780000</v>
      </c>
    </row>
    <row r="167" s="2" customFormat="1" ht="21" spans="1:13">
      <c r="A167" s="12" t="s">
        <v>18</v>
      </c>
      <c r="B167" s="13">
        <v>142.4</v>
      </c>
      <c r="C167" s="13">
        <v>9460</v>
      </c>
      <c r="D167" s="13">
        <f t="shared" ref="D167:D176" si="49">ROUND(B167*C167,0)</f>
        <v>1347104</v>
      </c>
      <c r="E167" s="13">
        <v>142.4</v>
      </c>
      <c r="F167" s="13">
        <v>9306</v>
      </c>
      <c r="G167" s="13">
        <f t="shared" ref="G167:G176" si="50">ROUND(E167*F167,0)</f>
        <v>1325174</v>
      </c>
      <c r="H167" s="13">
        <v>142.4</v>
      </c>
      <c r="I167" s="13">
        <v>9306</v>
      </c>
      <c r="J167" s="13">
        <f t="shared" ref="J167:J176" si="51">ROUND(H167*I167,0)</f>
        <v>1325174</v>
      </c>
      <c r="K167" s="13">
        <v>142.4</v>
      </c>
      <c r="L167" s="13">
        <v>9537</v>
      </c>
      <c r="M167" s="13">
        <f t="shared" ref="M167:M176" si="52">ROUND(K167*L167,0)</f>
        <v>1358069</v>
      </c>
    </row>
    <row r="168" s="2" customFormat="1" ht="21" spans="1:13">
      <c r="A168" s="12" t="s">
        <v>19</v>
      </c>
      <c r="B168" s="13">
        <v>142.4</v>
      </c>
      <c r="C168" s="13">
        <v>9306</v>
      </c>
      <c r="D168" s="13">
        <f t="shared" si="49"/>
        <v>1325174</v>
      </c>
      <c r="E168" s="13">
        <v>142.4</v>
      </c>
      <c r="F168" s="13">
        <v>9152</v>
      </c>
      <c r="G168" s="13">
        <f t="shared" si="50"/>
        <v>1303245</v>
      </c>
      <c r="H168" s="13">
        <v>142.4</v>
      </c>
      <c r="I168" s="13">
        <v>9152</v>
      </c>
      <c r="J168" s="13">
        <f t="shared" si="51"/>
        <v>1303245</v>
      </c>
      <c r="K168" s="13">
        <v>142.4</v>
      </c>
      <c r="L168" s="13">
        <v>9383</v>
      </c>
      <c r="M168" s="13">
        <f t="shared" si="52"/>
        <v>1336139</v>
      </c>
    </row>
    <row r="169" s="2" customFormat="1" ht="21" spans="1:13">
      <c r="A169" s="12" t="s">
        <v>20</v>
      </c>
      <c r="B169" s="13">
        <v>142.4</v>
      </c>
      <c r="C169" s="13">
        <v>9152</v>
      </c>
      <c r="D169" s="13">
        <f t="shared" si="49"/>
        <v>1303245</v>
      </c>
      <c r="E169" s="13">
        <v>142.4</v>
      </c>
      <c r="F169" s="13">
        <v>8998</v>
      </c>
      <c r="G169" s="13">
        <f t="shared" si="50"/>
        <v>1281315</v>
      </c>
      <c r="H169" s="13">
        <v>142.4</v>
      </c>
      <c r="I169" s="13">
        <v>8998</v>
      </c>
      <c r="J169" s="13">
        <f t="shared" si="51"/>
        <v>1281315</v>
      </c>
      <c r="K169" s="13">
        <v>142.4</v>
      </c>
      <c r="L169" s="13">
        <v>9229</v>
      </c>
      <c r="M169" s="13">
        <f t="shared" si="52"/>
        <v>1314210</v>
      </c>
    </row>
    <row r="170" s="2" customFormat="1" ht="21" spans="1:13">
      <c r="A170" s="12" t="s">
        <v>21</v>
      </c>
      <c r="B170" s="13">
        <v>142.4</v>
      </c>
      <c r="C170" s="13">
        <v>9152</v>
      </c>
      <c r="D170" s="13">
        <f t="shared" si="49"/>
        <v>1303245</v>
      </c>
      <c r="E170" s="13">
        <v>142.4</v>
      </c>
      <c r="F170" s="13">
        <v>8998</v>
      </c>
      <c r="G170" s="13">
        <f t="shared" si="50"/>
        <v>1281315</v>
      </c>
      <c r="H170" s="13">
        <v>142.4</v>
      </c>
      <c r="I170" s="13">
        <v>8998</v>
      </c>
      <c r="J170" s="13">
        <f t="shared" si="51"/>
        <v>1281315</v>
      </c>
      <c r="K170" s="13">
        <v>142.4</v>
      </c>
      <c r="L170" s="13">
        <v>9229</v>
      </c>
      <c r="M170" s="13">
        <f t="shared" si="52"/>
        <v>1314210</v>
      </c>
    </row>
    <row r="171" s="2" customFormat="1" ht="21" spans="1:13">
      <c r="A171" s="12" t="s">
        <v>22</v>
      </c>
      <c r="B171" s="13">
        <v>142.4</v>
      </c>
      <c r="C171" s="13">
        <v>8998</v>
      </c>
      <c r="D171" s="13">
        <f t="shared" si="49"/>
        <v>1281315</v>
      </c>
      <c r="E171" s="13">
        <v>142.4</v>
      </c>
      <c r="F171" s="13">
        <v>8844</v>
      </c>
      <c r="G171" s="13">
        <f t="shared" si="50"/>
        <v>1259386</v>
      </c>
      <c r="H171" s="13">
        <v>142.4</v>
      </c>
      <c r="I171" s="13">
        <v>8844</v>
      </c>
      <c r="J171" s="13">
        <f t="shared" si="51"/>
        <v>1259386</v>
      </c>
      <c r="K171" s="13">
        <v>142.4</v>
      </c>
      <c r="L171" s="13">
        <v>9075</v>
      </c>
      <c r="M171" s="13">
        <f t="shared" si="52"/>
        <v>1292280</v>
      </c>
    </row>
    <row r="172" s="2" customFormat="1" ht="21" spans="1:13">
      <c r="A172" s="12" t="s">
        <v>23</v>
      </c>
      <c r="B172" s="13">
        <v>142.4</v>
      </c>
      <c r="C172" s="13">
        <v>8844</v>
      </c>
      <c r="D172" s="13">
        <f t="shared" si="49"/>
        <v>1259386</v>
      </c>
      <c r="E172" s="13">
        <v>142.4</v>
      </c>
      <c r="F172" s="13">
        <v>8690</v>
      </c>
      <c r="G172" s="13">
        <f t="shared" si="50"/>
        <v>1237456</v>
      </c>
      <c r="H172" s="13">
        <v>142.4</v>
      </c>
      <c r="I172" s="13">
        <v>8690</v>
      </c>
      <c r="J172" s="13">
        <f t="shared" si="51"/>
        <v>1237456</v>
      </c>
      <c r="K172" s="13">
        <v>142.4</v>
      </c>
      <c r="L172" s="13">
        <v>8921</v>
      </c>
      <c r="M172" s="13">
        <f t="shared" si="52"/>
        <v>1270350</v>
      </c>
    </row>
    <row r="173" s="2" customFormat="1" ht="21" spans="1:13">
      <c r="A173" s="12" t="s">
        <v>24</v>
      </c>
      <c r="B173" s="13">
        <v>142.4</v>
      </c>
      <c r="C173" s="13">
        <v>8690</v>
      </c>
      <c r="D173" s="13">
        <f t="shared" si="49"/>
        <v>1237456</v>
      </c>
      <c r="E173" s="13">
        <v>142.4</v>
      </c>
      <c r="F173" s="13">
        <v>8536</v>
      </c>
      <c r="G173" s="13">
        <f t="shared" si="50"/>
        <v>1215526</v>
      </c>
      <c r="H173" s="13">
        <v>142.4</v>
      </c>
      <c r="I173" s="13">
        <v>8536</v>
      </c>
      <c r="J173" s="13">
        <f t="shared" si="51"/>
        <v>1215526</v>
      </c>
      <c r="K173" s="13">
        <v>142.4</v>
      </c>
      <c r="L173" s="13">
        <v>8767</v>
      </c>
      <c r="M173" s="13">
        <f t="shared" si="52"/>
        <v>1248421</v>
      </c>
    </row>
    <row r="174" s="2" customFormat="1" ht="21" spans="1:13">
      <c r="A174" s="12" t="s">
        <v>25</v>
      </c>
      <c r="B174" s="13">
        <v>142.4</v>
      </c>
      <c r="C174" s="13">
        <v>8690</v>
      </c>
      <c r="D174" s="13">
        <f t="shared" si="49"/>
        <v>1237456</v>
      </c>
      <c r="E174" s="13">
        <v>142.4</v>
      </c>
      <c r="F174" s="13">
        <v>8536</v>
      </c>
      <c r="G174" s="13">
        <f t="shared" si="50"/>
        <v>1215526</v>
      </c>
      <c r="H174" s="13">
        <v>142.4</v>
      </c>
      <c r="I174" s="13">
        <v>8536</v>
      </c>
      <c r="J174" s="13">
        <f t="shared" si="51"/>
        <v>1215526</v>
      </c>
      <c r="K174" s="13">
        <v>142.4</v>
      </c>
      <c r="L174" s="13">
        <v>8767</v>
      </c>
      <c r="M174" s="13">
        <f t="shared" si="52"/>
        <v>1248421</v>
      </c>
    </row>
    <row r="175" s="2" customFormat="1" ht="21" spans="1:13">
      <c r="A175" s="12" t="s">
        <v>26</v>
      </c>
      <c r="B175" s="13">
        <v>142.4</v>
      </c>
      <c r="C175" s="13">
        <v>8305</v>
      </c>
      <c r="D175" s="13">
        <f t="shared" si="49"/>
        <v>1182632</v>
      </c>
      <c r="E175" s="13">
        <v>142.4</v>
      </c>
      <c r="F175" s="13">
        <v>8151</v>
      </c>
      <c r="G175" s="13">
        <f t="shared" si="50"/>
        <v>1160702</v>
      </c>
      <c r="H175" s="13">
        <v>142.4</v>
      </c>
      <c r="I175" s="13">
        <v>8151</v>
      </c>
      <c r="J175" s="13">
        <f t="shared" si="51"/>
        <v>1160702</v>
      </c>
      <c r="K175" s="13">
        <v>142.4</v>
      </c>
      <c r="L175" s="13">
        <v>8382</v>
      </c>
      <c r="M175" s="13">
        <f t="shared" si="52"/>
        <v>1193597</v>
      </c>
    </row>
    <row r="176" s="2" customFormat="1" ht="21" spans="1:13">
      <c r="A176" s="12" t="s">
        <v>27</v>
      </c>
      <c r="B176" s="13">
        <v>142.4</v>
      </c>
      <c r="C176" s="13">
        <v>11435</v>
      </c>
      <c r="D176" s="13">
        <f t="shared" si="49"/>
        <v>1628344</v>
      </c>
      <c r="E176" s="13">
        <v>142.4</v>
      </c>
      <c r="F176" s="13">
        <v>11281</v>
      </c>
      <c r="G176" s="13">
        <f t="shared" si="50"/>
        <v>1606414</v>
      </c>
      <c r="H176" s="13">
        <v>142.4</v>
      </c>
      <c r="I176" s="13">
        <v>11281</v>
      </c>
      <c r="J176" s="13">
        <f t="shared" si="51"/>
        <v>1606414</v>
      </c>
      <c r="K176" s="13">
        <v>142.4</v>
      </c>
      <c r="L176" s="13">
        <v>11512</v>
      </c>
      <c r="M176" s="13">
        <f t="shared" si="52"/>
        <v>1639309</v>
      </c>
    </row>
    <row r="177" spans="2:13">
      <c r="B177" s="14">
        <f t="shared" ref="B177:M177" si="53">SUM(B166:B176)</f>
        <v>1424</v>
      </c>
      <c r="C177" s="14">
        <f t="shared" si="53"/>
        <v>92032</v>
      </c>
      <c r="D177" s="14">
        <f t="shared" si="53"/>
        <v>13105357</v>
      </c>
      <c r="E177" s="14">
        <f t="shared" si="53"/>
        <v>1424</v>
      </c>
      <c r="F177" s="14">
        <f t="shared" si="53"/>
        <v>90492</v>
      </c>
      <c r="G177" s="14">
        <f t="shared" si="53"/>
        <v>12886059</v>
      </c>
      <c r="H177" s="14">
        <f t="shared" si="53"/>
        <v>1632.88</v>
      </c>
      <c r="I177" s="14">
        <f t="shared" si="53"/>
        <v>90492</v>
      </c>
      <c r="J177" s="14">
        <f t="shared" si="53"/>
        <v>15626059</v>
      </c>
      <c r="K177" s="14">
        <f t="shared" si="53"/>
        <v>1632.88</v>
      </c>
      <c r="L177" s="14">
        <f t="shared" si="53"/>
        <v>92802</v>
      </c>
      <c r="M177" s="14">
        <f t="shared" si="53"/>
        <v>15995006</v>
      </c>
    </row>
    <row r="178" spans="2:14">
      <c r="B178" s="14">
        <f t="shared" ref="B178:H178" si="54">SUM(B167:B175)</f>
        <v>1281.6</v>
      </c>
      <c r="C178" s="14"/>
      <c r="D178" s="14">
        <f t="shared" si="54"/>
        <v>11477013</v>
      </c>
      <c r="E178" s="14">
        <f t="shared" si="54"/>
        <v>1281.6</v>
      </c>
      <c r="F178" s="14"/>
      <c r="G178" s="14">
        <f t="shared" si="54"/>
        <v>11279645</v>
      </c>
      <c r="H178" s="14">
        <f t="shared" si="54"/>
        <v>1281.6</v>
      </c>
      <c r="I178" s="14"/>
      <c r="J178" s="14">
        <f t="shared" ref="J178:M178" si="55">SUM(J167:J175)</f>
        <v>11279645</v>
      </c>
      <c r="K178" s="14">
        <f t="shared" si="55"/>
        <v>1281.6</v>
      </c>
      <c r="L178" s="14"/>
      <c r="M178" s="14">
        <f t="shared" si="55"/>
        <v>11575697</v>
      </c>
      <c r="N178" s="14"/>
    </row>
    <row r="179" spans="2:14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ht="21" spans="1:11">
      <c r="A180" s="15" t="s">
        <v>135</v>
      </c>
      <c r="B180" s="16"/>
      <c r="D180" s="15" t="s">
        <v>136</v>
      </c>
      <c r="E180" s="16"/>
      <c r="G180" s="15" t="s">
        <v>137</v>
      </c>
      <c r="H180" s="16"/>
      <c r="J180" s="15" t="s">
        <v>138</v>
      </c>
      <c r="K180" s="16"/>
    </row>
    <row r="181" ht="23" spans="1:12">
      <c r="A181" s="17" t="s">
        <v>29</v>
      </c>
      <c r="B181" s="18">
        <f>B177+E177+H177+K177</f>
        <v>6113.76</v>
      </c>
      <c r="D181" s="17" t="s">
        <v>29</v>
      </c>
      <c r="E181" s="18">
        <f>E178+H178+K178+B178</f>
        <v>5126.4</v>
      </c>
      <c r="G181" s="17" t="s">
        <v>29</v>
      </c>
      <c r="H181" s="18">
        <f>H166+K166</f>
        <v>417.76</v>
      </c>
      <c r="J181" s="17" t="s">
        <v>29</v>
      </c>
      <c r="K181" s="18">
        <f>K176+H176+E176+B176</f>
        <v>569.6</v>
      </c>
      <c r="L181" s="14">
        <f>K181+H181+E181</f>
        <v>6113.76</v>
      </c>
    </row>
    <row r="182" ht="23" spans="1:12">
      <c r="A182" s="17" t="s">
        <v>30</v>
      </c>
      <c r="B182" s="18">
        <f>D177+G177+J177+M177</f>
        <v>57612481</v>
      </c>
      <c r="D182" s="17" t="s">
        <v>30</v>
      </c>
      <c r="E182" s="18">
        <f>ROUND(D178+G178+J178+M178,0)</f>
        <v>45612000</v>
      </c>
      <c r="G182" s="17" t="s">
        <v>30</v>
      </c>
      <c r="H182" s="18">
        <f>J166+M166</f>
        <v>5520000</v>
      </c>
      <c r="J182" s="17" t="s">
        <v>30</v>
      </c>
      <c r="K182" s="18">
        <f>D176+G176+J176+M176</f>
        <v>6480481</v>
      </c>
      <c r="L182" s="14">
        <f>K182+H182+E182</f>
        <v>57612481</v>
      </c>
    </row>
    <row r="183" ht="23" spans="1:11">
      <c r="A183" s="17" t="s">
        <v>31</v>
      </c>
      <c r="B183" s="19">
        <f>B182/B181</f>
        <v>9423.41227002695</v>
      </c>
      <c r="D183" s="17" t="s">
        <v>31</v>
      </c>
      <c r="E183" s="19">
        <f>E182/E181</f>
        <v>8897.47191011236</v>
      </c>
      <c r="G183" s="17" t="s">
        <v>31</v>
      </c>
      <c r="H183" s="19">
        <f>H182/H181</f>
        <v>13213.3282267331</v>
      </c>
      <c r="J183" s="17" t="s">
        <v>31</v>
      </c>
      <c r="K183" s="19">
        <f>K182/K181</f>
        <v>11377.2489466292</v>
      </c>
    </row>
    <row r="186" ht="45.5" spans="1:13">
      <c r="A186" s="20" t="s">
        <v>139</v>
      </c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</row>
    <row r="187" s="1" customFormat="1" ht="23" spans="1:13">
      <c r="A187" s="8"/>
      <c r="B187" s="9" t="s">
        <v>2</v>
      </c>
      <c r="C187" s="10"/>
      <c r="D187" s="11"/>
      <c r="E187" s="9" t="s">
        <v>3</v>
      </c>
      <c r="F187" s="10"/>
      <c r="G187" s="11"/>
      <c r="H187" s="9" t="s">
        <v>4</v>
      </c>
      <c r="I187" s="10"/>
      <c r="J187" s="11"/>
      <c r="K187" s="9" t="s">
        <v>5</v>
      </c>
      <c r="L187" s="10"/>
      <c r="M187" s="11"/>
    </row>
    <row r="188" s="1" customFormat="1" ht="23" spans="1:13">
      <c r="A188" s="8" t="s">
        <v>6</v>
      </c>
      <c r="B188" s="8" t="s">
        <v>7</v>
      </c>
      <c r="C188" s="8" t="s">
        <v>8</v>
      </c>
      <c r="D188" s="8" t="s">
        <v>9</v>
      </c>
      <c r="E188" s="8" t="s">
        <v>7</v>
      </c>
      <c r="F188" s="8" t="s">
        <v>8</v>
      </c>
      <c r="G188" s="8" t="s">
        <v>9</v>
      </c>
      <c r="H188" s="8" t="s">
        <v>7</v>
      </c>
      <c r="I188" s="8" t="s">
        <v>8</v>
      </c>
      <c r="J188" s="8" t="s">
        <v>9</v>
      </c>
      <c r="K188" s="8" t="s">
        <v>7</v>
      </c>
      <c r="L188" s="8" t="s">
        <v>8</v>
      </c>
      <c r="M188" s="8" t="s">
        <v>9</v>
      </c>
    </row>
    <row r="189" s="2" customFormat="1" ht="21" spans="1:13">
      <c r="A189" s="12" t="s">
        <v>17</v>
      </c>
      <c r="B189" s="13">
        <v>0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195.84</v>
      </c>
      <c r="I189" s="13" t="s">
        <v>107</v>
      </c>
      <c r="J189" s="13">
        <v>2620000</v>
      </c>
      <c r="K189" s="13">
        <v>195.84</v>
      </c>
      <c r="L189" s="13" t="s">
        <v>107</v>
      </c>
      <c r="M189" s="13">
        <v>2660000</v>
      </c>
    </row>
    <row r="190" s="2" customFormat="1" ht="21" spans="1:13">
      <c r="A190" s="12" t="s">
        <v>18</v>
      </c>
      <c r="B190" s="13">
        <v>133.95</v>
      </c>
      <c r="C190" s="13">
        <v>9229</v>
      </c>
      <c r="D190" s="13">
        <f t="shared" ref="D190:D199" si="56">ROUND(B190*C190,0)</f>
        <v>1236225</v>
      </c>
      <c r="E190" s="13">
        <v>133.95</v>
      </c>
      <c r="F190" s="13">
        <v>9075</v>
      </c>
      <c r="G190" s="13">
        <f t="shared" ref="G190:G199" si="57">ROUND(E190*F190,0)</f>
        <v>1215596</v>
      </c>
      <c r="H190" s="13">
        <v>133.95</v>
      </c>
      <c r="I190" s="13">
        <v>9075</v>
      </c>
      <c r="J190" s="13">
        <f t="shared" ref="J190:J199" si="58">ROUND(H190*I190,0)</f>
        <v>1215596</v>
      </c>
      <c r="K190" s="13">
        <v>133.95</v>
      </c>
      <c r="L190" s="13">
        <v>9306</v>
      </c>
      <c r="M190" s="13">
        <f t="shared" ref="M190:M199" si="59">ROUND(K190*L190,0)</f>
        <v>1246539</v>
      </c>
    </row>
    <row r="191" s="2" customFormat="1" ht="21" spans="1:13">
      <c r="A191" s="12" t="s">
        <v>19</v>
      </c>
      <c r="B191" s="13">
        <v>133.95</v>
      </c>
      <c r="C191" s="13">
        <v>9075</v>
      </c>
      <c r="D191" s="13">
        <f t="shared" si="56"/>
        <v>1215596</v>
      </c>
      <c r="E191" s="13">
        <v>133.95</v>
      </c>
      <c r="F191" s="13">
        <v>8921</v>
      </c>
      <c r="G191" s="13">
        <f t="shared" si="57"/>
        <v>1194968</v>
      </c>
      <c r="H191" s="13">
        <v>133.95</v>
      </c>
      <c r="I191" s="13">
        <v>8921</v>
      </c>
      <c r="J191" s="13">
        <f t="shared" si="58"/>
        <v>1194968</v>
      </c>
      <c r="K191" s="13">
        <v>133.95</v>
      </c>
      <c r="L191" s="13">
        <v>9152</v>
      </c>
      <c r="M191" s="13">
        <f t="shared" si="59"/>
        <v>1225910</v>
      </c>
    </row>
    <row r="192" s="2" customFormat="1" ht="21" spans="1:13">
      <c r="A192" s="12" t="s">
        <v>20</v>
      </c>
      <c r="B192" s="13">
        <v>133.95</v>
      </c>
      <c r="C192" s="13">
        <v>8921</v>
      </c>
      <c r="D192" s="13">
        <f t="shared" si="56"/>
        <v>1194968</v>
      </c>
      <c r="E192" s="13">
        <v>133.95</v>
      </c>
      <c r="F192" s="13">
        <v>8767</v>
      </c>
      <c r="G192" s="13">
        <f t="shared" si="57"/>
        <v>1174340</v>
      </c>
      <c r="H192" s="13">
        <v>133.95</v>
      </c>
      <c r="I192" s="13">
        <v>8767</v>
      </c>
      <c r="J192" s="13">
        <f t="shared" si="58"/>
        <v>1174340</v>
      </c>
      <c r="K192" s="13">
        <v>133.95</v>
      </c>
      <c r="L192" s="13">
        <v>8998</v>
      </c>
      <c r="M192" s="13">
        <f t="shared" si="59"/>
        <v>1205282</v>
      </c>
    </row>
    <row r="193" s="2" customFormat="1" ht="21" spans="1:13">
      <c r="A193" s="12" t="s">
        <v>21</v>
      </c>
      <c r="B193" s="13">
        <v>133.95</v>
      </c>
      <c r="C193" s="13">
        <v>8921</v>
      </c>
      <c r="D193" s="13">
        <f t="shared" si="56"/>
        <v>1194968</v>
      </c>
      <c r="E193" s="13">
        <v>133.95</v>
      </c>
      <c r="F193" s="13">
        <v>8767</v>
      </c>
      <c r="G193" s="13">
        <f t="shared" si="57"/>
        <v>1174340</v>
      </c>
      <c r="H193" s="13">
        <v>133.95</v>
      </c>
      <c r="I193" s="13">
        <v>8767</v>
      </c>
      <c r="J193" s="13">
        <f t="shared" si="58"/>
        <v>1174340</v>
      </c>
      <c r="K193" s="13">
        <v>133.95</v>
      </c>
      <c r="L193" s="13">
        <v>8998</v>
      </c>
      <c r="M193" s="13">
        <f t="shared" si="59"/>
        <v>1205282</v>
      </c>
    </row>
    <row r="194" s="2" customFormat="1" ht="21" spans="1:13">
      <c r="A194" s="12" t="s">
        <v>22</v>
      </c>
      <c r="B194" s="13">
        <v>133.95</v>
      </c>
      <c r="C194" s="13">
        <v>8767</v>
      </c>
      <c r="D194" s="13">
        <f t="shared" si="56"/>
        <v>1174340</v>
      </c>
      <c r="E194" s="13">
        <v>133.95</v>
      </c>
      <c r="F194" s="13">
        <v>8613</v>
      </c>
      <c r="G194" s="13">
        <f t="shared" si="57"/>
        <v>1153711</v>
      </c>
      <c r="H194" s="13">
        <v>133.95</v>
      </c>
      <c r="I194" s="13">
        <v>8613</v>
      </c>
      <c r="J194" s="13">
        <f t="shared" si="58"/>
        <v>1153711</v>
      </c>
      <c r="K194" s="13">
        <v>133.95</v>
      </c>
      <c r="L194" s="13">
        <v>8844</v>
      </c>
      <c r="M194" s="13">
        <f t="shared" si="59"/>
        <v>1184654</v>
      </c>
    </row>
    <row r="195" s="2" customFormat="1" ht="21" spans="1:13">
      <c r="A195" s="12" t="s">
        <v>23</v>
      </c>
      <c r="B195" s="13">
        <v>133.95</v>
      </c>
      <c r="C195" s="13">
        <v>8613</v>
      </c>
      <c r="D195" s="13">
        <f t="shared" si="56"/>
        <v>1153711</v>
      </c>
      <c r="E195" s="13">
        <v>133.95</v>
      </c>
      <c r="F195" s="13">
        <v>8459</v>
      </c>
      <c r="G195" s="13">
        <f t="shared" si="57"/>
        <v>1133083</v>
      </c>
      <c r="H195" s="13">
        <v>133.95</v>
      </c>
      <c r="I195" s="13">
        <v>8459</v>
      </c>
      <c r="J195" s="13">
        <f t="shared" si="58"/>
        <v>1133083</v>
      </c>
      <c r="K195" s="13">
        <v>133.95</v>
      </c>
      <c r="L195" s="13">
        <v>8690</v>
      </c>
      <c r="M195" s="13">
        <f t="shared" si="59"/>
        <v>1164026</v>
      </c>
    </row>
    <row r="196" s="2" customFormat="1" ht="21" spans="1:13">
      <c r="A196" s="12" t="s">
        <v>24</v>
      </c>
      <c r="B196" s="13">
        <v>133.95</v>
      </c>
      <c r="C196" s="13">
        <v>8459</v>
      </c>
      <c r="D196" s="13">
        <f t="shared" si="56"/>
        <v>1133083</v>
      </c>
      <c r="E196" s="13">
        <v>133.95</v>
      </c>
      <c r="F196" s="13">
        <v>8305</v>
      </c>
      <c r="G196" s="13">
        <f t="shared" si="57"/>
        <v>1112455</v>
      </c>
      <c r="H196" s="13">
        <v>133.95</v>
      </c>
      <c r="I196" s="13">
        <v>8305</v>
      </c>
      <c r="J196" s="13">
        <f t="shared" si="58"/>
        <v>1112455</v>
      </c>
      <c r="K196" s="13">
        <v>133.95</v>
      </c>
      <c r="L196" s="13">
        <v>8536</v>
      </c>
      <c r="M196" s="13">
        <f t="shared" si="59"/>
        <v>1143397</v>
      </c>
    </row>
    <row r="197" s="2" customFormat="1" ht="21" spans="1:13">
      <c r="A197" s="12" t="s">
        <v>25</v>
      </c>
      <c r="B197" s="13">
        <v>133.95</v>
      </c>
      <c r="C197" s="13">
        <v>8459</v>
      </c>
      <c r="D197" s="13">
        <f t="shared" si="56"/>
        <v>1133083</v>
      </c>
      <c r="E197" s="13">
        <v>133.95</v>
      </c>
      <c r="F197" s="13">
        <v>8305</v>
      </c>
      <c r="G197" s="13">
        <f t="shared" si="57"/>
        <v>1112455</v>
      </c>
      <c r="H197" s="13">
        <v>133.95</v>
      </c>
      <c r="I197" s="13">
        <v>8305</v>
      </c>
      <c r="J197" s="13">
        <f t="shared" si="58"/>
        <v>1112455</v>
      </c>
      <c r="K197" s="13">
        <v>133.95</v>
      </c>
      <c r="L197" s="13">
        <v>8536</v>
      </c>
      <c r="M197" s="13">
        <f t="shared" si="59"/>
        <v>1143397</v>
      </c>
    </row>
    <row r="198" s="2" customFormat="1" ht="21" spans="1:13">
      <c r="A198" s="12" t="s">
        <v>26</v>
      </c>
      <c r="B198" s="13">
        <v>133.95</v>
      </c>
      <c r="C198" s="13">
        <v>8074</v>
      </c>
      <c r="D198" s="13">
        <f t="shared" si="56"/>
        <v>1081512</v>
      </c>
      <c r="E198" s="13">
        <v>133.95</v>
      </c>
      <c r="F198" s="13">
        <v>7920</v>
      </c>
      <c r="G198" s="13">
        <f t="shared" si="57"/>
        <v>1060884</v>
      </c>
      <c r="H198" s="13">
        <v>133.95</v>
      </c>
      <c r="I198" s="13">
        <v>7920</v>
      </c>
      <c r="J198" s="13">
        <f t="shared" si="58"/>
        <v>1060884</v>
      </c>
      <c r="K198" s="13">
        <v>133.95</v>
      </c>
      <c r="L198" s="13">
        <v>8151</v>
      </c>
      <c r="M198" s="13">
        <f t="shared" si="59"/>
        <v>1091826</v>
      </c>
    </row>
    <row r="199" s="2" customFormat="1" ht="21" spans="1:13">
      <c r="A199" s="12" t="s">
        <v>27</v>
      </c>
      <c r="B199" s="13">
        <v>133.95</v>
      </c>
      <c r="C199" s="13">
        <v>10665</v>
      </c>
      <c r="D199" s="13">
        <f t="shared" si="56"/>
        <v>1428577</v>
      </c>
      <c r="E199" s="13">
        <v>133.95</v>
      </c>
      <c r="F199" s="13">
        <v>10511</v>
      </c>
      <c r="G199" s="13">
        <f t="shared" si="57"/>
        <v>1407948</v>
      </c>
      <c r="H199" s="13">
        <v>133.95</v>
      </c>
      <c r="I199" s="13">
        <v>10511</v>
      </c>
      <c r="J199" s="13">
        <f t="shared" si="58"/>
        <v>1407948</v>
      </c>
      <c r="K199" s="13">
        <v>133.95</v>
      </c>
      <c r="L199" s="13">
        <v>10742</v>
      </c>
      <c r="M199" s="13">
        <f t="shared" si="59"/>
        <v>1438891</v>
      </c>
    </row>
    <row r="200" s="2" customFormat="1" ht="21" spans="2:13">
      <c r="B200" s="4">
        <f t="shared" ref="B200:M200" si="60">SUM(B189:B199)</f>
        <v>1339.5</v>
      </c>
      <c r="C200" s="4">
        <f t="shared" si="60"/>
        <v>89183</v>
      </c>
      <c r="D200" s="4">
        <f t="shared" si="60"/>
        <v>11946063</v>
      </c>
      <c r="E200" s="4">
        <f t="shared" si="60"/>
        <v>1339.5</v>
      </c>
      <c r="F200" s="4">
        <f t="shared" si="60"/>
        <v>87643</v>
      </c>
      <c r="G200" s="4">
        <f t="shared" si="60"/>
        <v>11739780</v>
      </c>
      <c r="H200" s="4">
        <f t="shared" si="60"/>
        <v>1535.34</v>
      </c>
      <c r="I200" s="4">
        <f t="shared" si="60"/>
        <v>87643</v>
      </c>
      <c r="J200" s="4">
        <f t="shared" si="60"/>
        <v>14359780</v>
      </c>
      <c r="K200" s="4">
        <f t="shared" si="60"/>
        <v>1535.34</v>
      </c>
      <c r="L200" s="4">
        <f t="shared" si="60"/>
        <v>89953</v>
      </c>
      <c r="M200" s="4">
        <f t="shared" si="60"/>
        <v>14709204</v>
      </c>
    </row>
    <row r="201" spans="2:13">
      <c r="B201" s="14">
        <f t="shared" ref="B201:H201" si="61">SUM(B190:B198)</f>
        <v>1205.55</v>
      </c>
      <c r="C201" s="14"/>
      <c r="D201" s="14">
        <f t="shared" si="61"/>
        <v>10517486</v>
      </c>
      <c r="E201" s="14">
        <f t="shared" si="61"/>
        <v>1205.55</v>
      </c>
      <c r="F201" s="14"/>
      <c r="G201" s="14">
        <f t="shared" si="61"/>
        <v>10331832</v>
      </c>
      <c r="H201" s="14">
        <f t="shared" si="61"/>
        <v>1205.55</v>
      </c>
      <c r="I201" s="14"/>
      <c r="J201" s="14">
        <f t="shared" ref="J201:M201" si="62">SUM(J190:J198)</f>
        <v>10331832</v>
      </c>
      <c r="K201" s="14">
        <f t="shared" si="62"/>
        <v>1205.55</v>
      </c>
      <c r="L201" s="14"/>
      <c r="M201" s="14">
        <f t="shared" si="62"/>
        <v>10610313</v>
      </c>
    </row>
    <row r="203" ht="21" spans="1:11">
      <c r="A203" s="15" t="s">
        <v>140</v>
      </c>
      <c r="B203" s="16"/>
      <c r="D203" s="15" t="s">
        <v>141</v>
      </c>
      <c r="E203" s="16"/>
      <c r="G203" s="15" t="s">
        <v>142</v>
      </c>
      <c r="H203" s="16"/>
      <c r="J203" s="15" t="s">
        <v>143</v>
      </c>
      <c r="K203" s="16"/>
    </row>
    <row r="204" ht="23" spans="1:12">
      <c r="A204" s="17" t="s">
        <v>29</v>
      </c>
      <c r="B204" s="18">
        <f>B200+E200+H200+K200</f>
        <v>5749.68</v>
      </c>
      <c r="D204" s="17" t="s">
        <v>29</v>
      </c>
      <c r="E204" s="18">
        <f>E201+H201+K201+B201</f>
        <v>4822.2</v>
      </c>
      <c r="G204" s="17" t="s">
        <v>29</v>
      </c>
      <c r="H204" s="18">
        <f>H189+K189</f>
        <v>391.68</v>
      </c>
      <c r="J204" s="17" t="s">
        <v>29</v>
      </c>
      <c r="K204" s="18">
        <f>K199+H199+E199+B199</f>
        <v>535.8</v>
      </c>
      <c r="L204" s="14">
        <f>K204+H204+E204</f>
        <v>5749.68</v>
      </c>
    </row>
    <row r="205" ht="23" spans="1:12">
      <c r="A205" s="17" t="s">
        <v>30</v>
      </c>
      <c r="B205" s="18">
        <f>D200+G200+J200+M200</f>
        <v>52754827</v>
      </c>
      <c r="D205" s="17" t="s">
        <v>30</v>
      </c>
      <c r="E205" s="18">
        <f>ROUND(D201+G201+J201+M201,0)</f>
        <v>41791463</v>
      </c>
      <c r="G205" s="17" t="s">
        <v>30</v>
      </c>
      <c r="H205" s="18">
        <f>J189+M189</f>
        <v>5280000</v>
      </c>
      <c r="J205" s="17" t="s">
        <v>30</v>
      </c>
      <c r="K205" s="18">
        <f>D199+G199+J199+M199</f>
        <v>5683364</v>
      </c>
      <c r="L205" s="14">
        <f>K205+H205+E205</f>
        <v>52754827</v>
      </c>
    </row>
    <row r="206" ht="23" spans="1:11">
      <c r="A206" s="17" t="s">
        <v>31</v>
      </c>
      <c r="B206" s="19">
        <f>B205/B204</f>
        <v>9175.26314507938</v>
      </c>
      <c r="D206" s="17" t="s">
        <v>31</v>
      </c>
      <c r="E206" s="19">
        <f>E205/E204</f>
        <v>8666.47235701547</v>
      </c>
      <c r="G206" s="17" t="s">
        <v>31</v>
      </c>
      <c r="H206" s="19">
        <f>H205/H204</f>
        <v>13480.3921568627</v>
      </c>
      <c r="J206" s="17" t="s">
        <v>31</v>
      </c>
      <c r="K206" s="19">
        <f>K205/K204</f>
        <v>10607.2489734976</v>
      </c>
    </row>
    <row r="209" ht="45.5" spans="1:13">
      <c r="A209" s="20" t="s">
        <v>144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</row>
    <row r="210" s="1" customFormat="1" ht="23" spans="1:13">
      <c r="A210" s="8"/>
      <c r="B210" s="9" t="s">
        <v>2</v>
      </c>
      <c r="C210" s="10"/>
      <c r="D210" s="11"/>
      <c r="E210" s="9" t="s">
        <v>3</v>
      </c>
      <c r="F210" s="10"/>
      <c r="G210" s="11"/>
      <c r="H210" s="9" t="s">
        <v>4</v>
      </c>
      <c r="I210" s="10"/>
      <c r="J210" s="11"/>
      <c r="K210" s="9" t="s">
        <v>5</v>
      </c>
      <c r="L210" s="10"/>
      <c r="M210" s="11"/>
    </row>
    <row r="211" s="1" customFormat="1" ht="23" spans="1:13">
      <c r="A211" s="8" t="s">
        <v>6</v>
      </c>
      <c r="B211" s="8" t="s">
        <v>7</v>
      </c>
      <c r="C211" s="8" t="s">
        <v>8</v>
      </c>
      <c r="D211" s="8" t="s">
        <v>9</v>
      </c>
      <c r="E211" s="8" t="s">
        <v>7</v>
      </c>
      <c r="F211" s="8" t="s">
        <v>8</v>
      </c>
      <c r="G211" s="8" t="s">
        <v>9</v>
      </c>
      <c r="H211" s="8" t="s">
        <v>7</v>
      </c>
      <c r="I211" s="8" t="s">
        <v>8</v>
      </c>
      <c r="J211" s="8" t="s">
        <v>9</v>
      </c>
      <c r="K211" s="8" t="s">
        <v>7</v>
      </c>
      <c r="L211" s="8" t="s">
        <v>8</v>
      </c>
      <c r="M211" s="8" t="s">
        <v>9</v>
      </c>
    </row>
    <row r="212" s="2" customFormat="1" ht="21" spans="1:13">
      <c r="A212" s="12" t="s">
        <v>17</v>
      </c>
      <c r="B212" s="13">
        <v>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195.84</v>
      </c>
      <c r="I212" s="13" t="s">
        <v>107</v>
      </c>
      <c r="J212" s="13">
        <v>2620000</v>
      </c>
      <c r="K212" s="13">
        <v>195.84</v>
      </c>
      <c r="L212" s="13" t="s">
        <v>107</v>
      </c>
      <c r="M212" s="13">
        <v>2660000</v>
      </c>
    </row>
    <row r="213" s="2" customFormat="1" ht="21" spans="1:13">
      <c r="A213" s="12" t="s">
        <v>18</v>
      </c>
      <c r="B213" s="13">
        <v>133.95</v>
      </c>
      <c r="C213" s="13">
        <v>9229</v>
      </c>
      <c r="D213" s="13">
        <f t="shared" ref="D213:D222" si="63">ROUND(B213*C213,0)</f>
        <v>1236225</v>
      </c>
      <c r="E213" s="13">
        <v>133.95</v>
      </c>
      <c r="F213" s="13">
        <v>9075</v>
      </c>
      <c r="G213" s="13">
        <f t="shared" ref="G213:G222" si="64">ROUND(E213*F213,0)</f>
        <v>1215596</v>
      </c>
      <c r="H213" s="13">
        <v>133.95</v>
      </c>
      <c r="I213" s="13">
        <v>9075</v>
      </c>
      <c r="J213" s="13">
        <f t="shared" ref="J213:J222" si="65">ROUND(H213*I213,0)</f>
        <v>1215596</v>
      </c>
      <c r="K213" s="13">
        <v>133.95</v>
      </c>
      <c r="L213" s="13">
        <v>9306</v>
      </c>
      <c r="M213" s="13">
        <f t="shared" ref="M213:M222" si="66">ROUND(K213*L213,0)</f>
        <v>1246539</v>
      </c>
    </row>
    <row r="214" s="2" customFormat="1" ht="21" spans="1:13">
      <c r="A214" s="12" t="s">
        <v>19</v>
      </c>
      <c r="B214" s="13">
        <v>133.95</v>
      </c>
      <c r="C214" s="13">
        <v>9075</v>
      </c>
      <c r="D214" s="13">
        <f t="shared" si="63"/>
        <v>1215596</v>
      </c>
      <c r="E214" s="13">
        <v>133.95</v>
      </c>
      <c r="F214" s="13">
        <v>8921</v>
      </c>
      <c r="G214" s="13">
        <f t="shared" si="64"/>
        <v>1194968</v>
      </c>
      <c r="H214" s="13">
        <v>133.95</v>
      </c>
      <c r="I214" s="13">
        <v>8921</v>
      </c>
      <c r="J214" s="13">
        <f t="shared" si="65"/>
        <v>1194968</v>
      </c>
      <c r="K214" s="13">
        <v>133.95</v>
      </c>
      <c r="L214" s="13">
        <v>9152</v>
      </c>
      <c r="M214" s="13">
        <f t="shared" si="66"/>
        <v>1225910</v>
      </c>
    </row>
    <row r="215" s="2" customFormat="1" ht="21" spans="1:13">
      <c r="A215" s="12" t="s">
        <v>20</v>
      </c>
      <c r="B215" s="13">
        <v>133.95</v>
      </c>
      <c r="C215" s="13">
        <v>8921</v>
      </c>
      <c r="D215" s="13">
        <f t="shared" si="63"/>
        <v>1194968</v>
      </c>
      <c r="E215" s="13">
        <v>133.95</v>
      </c>
      <c r="F215" s="13">
        <v>8767</v>
      </c>
      <c r="G215" s="13">
        <f t="shared" si="64"/>
        <v>1174340</v>
      </c>
      <c r="H215" s="13">
        <v>133.95</v>
      </c>
      <c r="I215" s="13">
        <v>8767</v>
      </c>
      <c r="J215" s="13">
        <f t="shared" si="65"/>
        <v>1174340</v>
      </c>
      <c r="K215" s="13">
        <v>133.95</v>
      </c>
      <c r="L215" s="13">
        <v>8998</v>
      </c>
      <c r="M215" s="13">
        <f t="shared" si="66"/>
        <v>1205282</v>
      </c>
    </row>
    <row r="216" s="2" customFormat="1" ht="21" spans="1:13">
      <c r="A216" s="12" t="s">
        <v>21</v>
      </c>
      <c r="B216" s="13">
        <v>133.95</v>
      </c>
      <c r="C216" s="13">
        <v>8921</v>
      </c>
      <c r="D216" s="13">
        <f t="shared" si="63"/>
        <v>1194968</v>
      </c>
      <c r="E216" s="13">
        <v>133.95</v>
      </c>
      <c r="F216" s="13">
        <v>8767</v>
      </c>
      <c r="G216" s="13">
        <f t="shared" si="64"/>
        <v>1174340</v>
      </c>
      <c r="H216" s="13">
        <v>133.95</v>
      </c>
      <c r="I216" s="13">
        <v>8767</v>
      </c>
      <c r="J216" s="13">
        <f t="shared" si="65"/>
        <v>1174340</v>
      </c>
      <c r="K216" s="13">
        <v>133.95</v>
      </c>
      <c r="L216" s="13">
        <v>8998</v>
      </c>
      <c r="M216" s="13">
        <f t="shared" si="66"/>
        <v>1205282</v>
      </c>
    </row>
    <row r="217" s="2" customFormat="1" ht="21" spans="1:13">
      <c r="A217" s="12" t="s">
        <v>22</v>
      </c>
      <c r="B217" s="13">
        <v>133.95</v>
      </c>
      <c r="C217" s="13">
        <v>8767</v>
      </c>
      <c r="D217" s="13">
        <f t="shared" si="63"/>
        <v>1174340</v>
      </c>
      <c r="E217" s="13">
        <v>133.95</v>
      </c>
      <c r="F217" s="13">
        <v>8613</v>
      </c>
      <c r="G217" s="13">
        <f t="shared" si="64"/>
        <v>1153711</v>
      </c>
      <c r="H217" s="13">
        <v>133.95</v>
      </c>
      <c r="I217" s="13">
        <v>8613</v>
      </c>
      <c r="J217" s="13">
        <f t="shared" si="65"/>
        <v>1153711</v>
      </c>
      <c r="K217" s="13">
        <v>133.95</v>
      </c>
      <c r="L217" s="13">
        <v>8844</v>
      </c>
      <c r="M217" s="13">
        <f t="shared" si="66"/>
        <v>1184654</v>
      </c>
    </row>
    <row r="218" s="2" customFormat="1" ht="21" spans="1:13">
      <c r="A218" s="12" t="s">
        <v>23</v>
      </c>
      <c r="B218" s="13">
        <v>133.95</v>
      </c>
      <c r="C218" s="13">
        <v>8613</v>
      </c>
      <c r="D218" s="13">
        <f t="shared" si="63"/>
        <v>1153711</v>
      </c>
      <c r="E218" s="13">
        <v>133.95</v>
      </c>
      <c r="F218" s="13">
        <v>8459</v>
      </c>
      <c r="G218" s="13">
        <f t="shared" si="64"/>
        <v>1133083</v>
      </c>
      <c r="H218" s="13">
        <v>133.95</v>
      </c>
      <c r="I218" s="13">
        <v>8459</v>
      </c>
      <c r="J218" s="13">
        <f t="shared" si="65"/>
        <v>1133083</v>
      </c>
      <c r="K218" s="13">
        <v>133.95</v>
      </c>
      <c r="L218" s="13">
        <v>8690</v>
      </c>
      <c r="M218" s="13">
        <f t="shared" si="66"/>
        <v>1164026</v>
      </c>
    </row>
    <row r="219" s="2" customFormat="1" ht="21" spans="1:13">
      <c r="A219" s="12" t="s">
        <v>24</v>
      </c>
      <c r="B219" s="13">
        <v>133.95</v>
      </c>
      <c r="C219" s="13">
        <v>8459</v>
      </c>
      <c r="D219" s="13">
        <f t="shared" si="63"/>
        <v>1133083</v>
      </c>
      <c r="E219" s="13">
        <v>133.95</v>
      </c>
      <c r="F219" s="13">
        <v>8305</v>
      </c>
      <c r="G219" s="13">
        <f t="shared" si="64"/>
        <v>1112455</v>
      </c>
      <c r="H219" s="13">
        <v>133.95</v>
      </c>
      <c r="I219" s="13">
        <v>8305</v>
      </c>
      <c r="J219" s="13">
        <f t="shared" si="65"/>
        <v>1112455</v>
      </c>
      <c r="K219" s="13">
        <v>133.95</v>
      </c>
      <c r="L219" s="13">
        <v>8536</v>
      </c>
      <c r="M219" s="13">
        <f t="shared" si="66"/>
        <v>1143397</v>
      </c>
    </row>
    <row r="220" s="2" customFormat="1" ht="21" spans="1:13">
      <c r="A220" s="12" t="s">
        <v>25</v>
      </c>
      <c r="B220" s="13">
        <v>133.95</v>
      </c>
      <c r="C220" s="13">
        <v>8459</v>
      </c>
      <c r="D220" s="13">
        <f t="shared" si="63"/>
        <v>1133083</v>
      </c>
      <c r="E220" s="13">
        <v>133.95</v>
      </c>
      <c r="F220" s="13">
        <v>8305</v>
      </c>
      <c r="G220" s="13">
        <f t="shared" si="64"/>
        <v>1112455</v>
      </c>
      <c r="H220" s="13">
        <v>133.95</v>
      </c>
      <c r="I220" s="13">
        <v>8305</v>
      </c>
      <c r="J220" s="13">
        <f t="shared" si="65"/>
        <v>1112455</v>
      </c>
      <c r="K220" s="13">
        <v>133.95</v>
      </c>
      <c r="L220" s="13">
        <v>8536</v>
      </c>
      <c r="M220" s="13">
        <f t="shared" si="66"/>
        <v>1143397</v>
      </c>
    </row>
    <row r="221" s="2" customFormat="1" ht="21" spans="1:13">
      <c r="A221" s="12" t="s">
        <v>26</v>
      </c>
      <c r="B221" s="13">
        <v>133.95</v>
      </c>
      <c r="C221" s="13">
        <v>8074</v>
      </c>
      <c r="D221" s="13">
        <f t="shared" si="63"/>
        <v>1081512</v>
      </c>
      <c r="E221" s="13">
        <v>133.95</v>
      </c>
      <c r="F221" s="13">
        <v>7920</v>
      </c>
      <c r="G221" s="13">
        <f t="shared" si="64"/>
        <v>1060884</v>
      </c>
      <c r="H221" s="13">
        <v>133.95</v>
      </c>
      <c r="I221" s="13">
        <v>7920</v>
      </c>
      <c r="J221" s="13">
        <f t="shared" si="65"/>
        <v>1060884</v>
      </c>
      <c r="K221" s="13">
        <v>133.95</v>
      </c>
      <c r="L221" s="13">
        <v>8151</v>
      </c>
      <c r="M221" s="13">
        <f t="shared" si="66"/>
        <v>1091826</v>
      </c>
    </row>
    <row r="222" s="2" customFormat="1" ht="21" spans="1:13">
      <c r="A222" s="12" t="s">
        <v>27</v>
      </c>
      <c r="B222" s="13">
        <v>133.95</v>
      </c>
      <c r="C222" s="13">
        <v>10665</v>
      </c>
      <c r="D222" s="13">
        <f t="shared" si="63"/>
        <v>1428577</v>
      </c>
      <c r="E222" s="13">
        <v>133.95</v>
      </c>
      <c r="F222" s="13">
        <v>10511</v>
      </c>
      <c r="G222" s="13">
        <f t="shared" si="64"/>
        <v>1407948</v>
      </c>
      <c r="H222" s="13">
        <v>133.95</v>
      </c>
      <c r="I222" s="13">
        <v>10511</v>
      </c>
      <c r="J222" s="13">
        <f t="shared" si="65"/>
        <v>1407948</v>
      </c>
      <c r="K222" s="13">
        <v>133.95</v>
      </c>
      <c r="L222" s="13">
        <v>10742</v>
      </c>
      <c r="M222" s="13">
        <f t="shared" si="66"/>
        <v>1438891</v>
      </c>
    </row>
    <row r="223" spans="2:13">
      <c r="B223" s="14">
        <f t="shared" ref="B223:M223" si="67">SUM(B212:B222)</f>
        <v>1339.5</v>
      </c>
      <c r="C223" s="14">
        <f t="shared" si="67"/>
        <v>89183</v>
      </c>
      <c r="D223" s="14">
        <f t="shared" si="67"/>
        <v>11946063</v>
      </c>
      <c r="E223" s="14">
        <f t="shared" si="67"/>
        <v>1339.5</v>
      </c>
      <c r="F223" s="14">
        <f t="shared" si="67"/>
        <v>87643</v>
      </c>
      <c r="G223" s="14">
        <f t="shared" si="67"/>
        <v>11739780</v>
      </c>
      <c r="H223" s="14">
        <f t="shared" si="67"/>
        <v>1535.34</v>
      </c>
      <c r="I223" s="14">
        <f t="shared" si="67"/>
        <v>87643</v>
      </c>
      <c r="J223" s="14">
        <f t="shared" si="67"/>
        <v>14359780</v>
      </c>
      <c r="K223" s="14">
        <f t="shared" si="67"/>
        <v>1535.34</v>
      </c>
      <c r="L223" s="14">
        <f t="shared" si="67"/>
        <v>89953</v>
      </c>
      <c r="M223" s="14">
        <f t="shared" si="67"/>
        <v>14709204</v>
      </c>
    </row>
    <row r="224" spans="2:13">
      <c r="B224" s="14">
        <f t="shared" ref="B224:H224" si="68">SUM(B213:B221)</f>
        <v>1205.55</v>
      </c>
      <c r="C224" s="14"/>
      <c r="D224" s="14">
        <f t="shared" si="68"/>
        <v>10517486</v>
      </c>
      <c r="E224" s="14">
        <f t="shared" si="68"/>
        <v>1205.55</v>
      </c>
      <c r="F224" s="14"/>
      <c r="G224" s="14">
        <f t="shared" si="68"/>
        <v>10331832</v>
      </c>
      <c r="H224" s="14">
        <f t="shared" si="68"/>
        <v>1205.55</v>
      </c>
      <c r="I224" s="14"/>
      <c r="J224" s="14">
        <f t="shared" ref="J224:M224" si="69">SUM(J213:J221)</f>
        <v>10331832</v>
      </c>
      <c r="K224" s="14">
        <f t="shared" si="69"/>
        <v>1205.55</v>
      </c>
      <c r="L224" s="14"/>
      <c r="M224" s="14">
        <f t="shared" si="69"/>
        <v>10610313</v>
      </c>
    </row>
    <row r="226" ht="21" spans="1:11">
      <c r="A226" s="15" t="s">
        <v>145</v>
      </c>
      <c r="B226" s="16"/>
      <c r="D226" s="15" t="s">
        <v>146</v>
      </c>
      <c r="E226" s="16"/>
      <c r="G226" s="15" t="s">
        <v>147</v>
      </c>
      <c r="H226" s="16"/>
      <c r="J226" s="15" t="s">
        <v>148</v>
      </c>
      <c r="K226" s="16"/>
    </row>
    <row r="227" ht="23" spans="1:12">
      <c r="A227" s="17" t="s">
        <v>29</v>
      </c>
      <c r="B227" s="18">
        <f>B223+E223+H223+K223</f>
        <v>5749.68</v>
      </c>
      <c r="D227" s="17" t="s">
        <v>29</v>
      </c>
      <c r="E227" s="18">
        <f>E224+H224+K224+B224</f>
        <v>4822.2</v>
      </c>
      <c r="G227" s="17" t="s">
        <v>29</v>
      </c>
      <c r="H227" s="18">
        <f>H212+K212</f>
        <v>391.68</v>
      </c>
      <c r="J227" s="17" t="s">
        <v>29</v>
      </c>
      <c r="K227" s="18">
        <f>K222+H222+E222+B222</f>
        <v>535.8</v>
      </c>
      <c r="L227" s="14">
        <f>K227+H227+E227</f>
        <v>5749.68</v>
      </c>
    </row>
    <row r="228" ht="23" spans="1:12">
      <c r="A228" s="17" t="s">
        <v>30</v>
      </c>
      <c r="B228" s="18">
        <f>D223+G223+J223+M223</f>
        <v>52754827</v>
      </c>
      <c r="D228" s="17" t="s">
        <v>30</v>
      </c>
      <c r="E228" s="18">
        <f>ROUND(D224+G224+J224+M224,0)</f>
        <v>41791463</v>
      </c>
      <c r="G228" s="17" t="s">
        <v>30</v>
      </c>
      <c r="H228" s="18">
        <f>J212+M212</f>
        <v>5280000</v>
      </c>
      <c r="J228" s="17" t="s">
        <v>30</v>
      </c>
      <c r="K228" s="18">
        <f>D222+G222+J222+M222</f>
        <v>5683364</v>
      </c>
      <c r="L228" s="14">
        <f>K228+H228+E228</f>
        <v>52754827</v>
      </c>
    </row>
    <row r="229" ht="23" spans="1:11">
      <c r="A229" s="17" t="s">
        <v>31</v>
      </c>
      <c r="B229" s="19">
        <f>B228/B227</f>
        <v>9175.26314507938</v>
      </c>
      <c r="D229" s="17" t="s">
        <v>31</v>
      </c>
      <c r="E229" s="19">
        <f>E228/E227</f>
        <v>8666.47235701547</v>
      </c>
      <c r="G229" s="17" t="s">
        <v>31</v>
      </c>
      <c r="H229" s="19">
        <f>H228/H227</f>
        <v>13480.3921568627</v>
      </c>
      <c r="J229" s="17" t="s">
        <v>31</v>
      </c>
      <c r="K229" s="19">
        <f>K228/K227</f>
        <v>10607.2489734976</v>
      </c>
    </row>
    <row r="232" ht="45.5" spans="1:13">
      <c r="A232" s="20" t="s">
        <v>149</v>
      </c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</row>
    <row r="233" ht="23" spans="1:13">
      <c r="A233" s="8"/>
      <c r="B233" s="9" t="s">
        <v>2</v>
      </c>
      <c r="C233" s="10"/>
      <c r="D233" s="11"/>
      <c r="E233" s="9" t="s">
        <v>3</v>
      </c>
      <c r="F233" s="10"/>
      <c r="G233" s="11"/>
      <c r="H233" s="9" t="s">
        <v>4</v>
      </c>
      <c r="I233" s="10"/>
      <c r="J233" s="11"/>
      <c r="K233" s="9" t="s">
        <v>5</v>
      </c>
      <c r="L233" s="10"/>
      <c r="M233" s="11"/>
    </row>
    <row r="234" ht="23" spans="1:13">
      <c r="A234" s="8" t="s">
        <v>6</v>
      </c>
      <c r="B234" s="8" t="s">
        <v>7</v>
      </c>
      <c r="C234" s="8" t="s">
        <v>8</v>
      </c>
      <c r="D234" s="8" t="s">
        <v>9</v>
      </c>
      <c r="E234" s="8" t="s">
        <v>7</v>
      </c>
      <c r="F234" s="8" t="s">
        <v>8</v>
      </c>
      <c r="G234" s="8" t="s">
        <v>9</v>
      </c>
      <c r="H234" s="8" t="s">
        <v>7</v>
      </c>
      <c r="I234" s="8" t="s">
        <v>8</v>
      </c>
      <c r="J234" s="8" t="s">
        <v>9</v>
      </c>
      <c r="K234" s="8" t="s">
        <v>7</v>
      </c>
      <c r="L234" s="8" t="s">
        <v>8</v>
      </c>
      <c r="M234" s="8" t="s">
        <v>9</v>
      </c>
    </row>
    <row r="235" s="2" customFormat="1" ht="21" spans="1:13">
      <c r="A235" s="12" t="s">
        <v>17</v>
      </c>
      <c r="B235" s="13">
        <v>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195.93</v>
      </c>
      <c r="I235" s="13" t="s">
        <v>107</v>
      </c>
      <c r="J235" s="13">
        <v>2710000</v>
      </c>
      <c r="K235" s="13">
        <v>195.93</v>
      </c>
      <c r="L235" s="13" t="s">
        <v>107</v>
      </c>
      <c r="M235" s="13">
        <v>2770000</v>
      </c>
    </row>
    <row r="236" s="2" customFormat="1" ht="21" spans="1:13">
      <c r="A236" s="12" t="s">
        <v>18</v>
      </c>
      <c r="B236" s="13">
        <v>134.02</v>
      </c>
      <c r="C236" s="13">
        <v>9729</v>
      </c>
      <c r="D236" s="13">
        <f t="shared" ref="D236:D245" si="70">ROUND(B236*C236,0)</f>
        <v>1303881</v>
      </c>
      <c r="E236" s="13">
        <v>134.02</v>
      </c>
      <c r="F236" s="13">
        <v>9575</v>
      </c>
      <c r="G236" s="13">
        <f t="shared" ref="G236:G245" si="71">ROUND(E236*F236,0)</f>
        <v>1283242</v>
      </c>
      <c r="H236" s="13">
        <v>134.02</v>
      </c>
      <c r="I236" s="13">
        <v>9575</v>
      </c>
      <c r="J236" s="13">
        <f t="shared" ref="J236:J245" si="72">ROUND(H236*I236,0)</f>
        <v>1283242</v>
      </c>
      <c r="K236" s="13">
        <v>134.02</v>
      </c>
      <c r="L236" s="13">
        <v>9960</v>
      </c>
      <c r="M236" s="13">
        <f t="shared" ref="M236:M245" si="73">ROUND(K236*L236,0)</f>
        <v>1334839</v>
      </c>
    </row>
    <row r="237" s="2" customFormat="1" ht="21" spans="1:13">
      <c r="A237" s="12" t="s">
        <v>19</v>
      </c>
      <c r="B237" s="13">
        <v>134.02</v>
      </c>
      <c r="C237" s="13">
        <v>9575</v>
      </c>
      <c r="D237" s="13">
        <f t="shared" si="70"/>
        <v>1283242</v>
      </c>
      <c r="E237" s="13">
        <v>134.02</v>
      </c>
      <c r="F237" s="13">
        <v>9421</v>
      </c>
      <c r="G237" s="13">
        <f t="shared" si="71"/>
        <v>1262602</v>
      </c>
      <c r="H237" s="13">
        <v>134.02</v>
      </c>
      <c r="I237" s="13">
        <v>9421</v>
      </c>
      <c r="J237" s="13">
        <f t="shared" si="72"/>
        <v>1262602</v>
      </c>
      <c r="K237" s="13">
        <v>134.02</v>
      </c>
      <c r="L237" s="13">
        <v>9806</v>
      </c>
      <c r="M237" s="13">
        <f t="shared" si="73"/>
        <v>1314200</v>
      </c>
    </row>
    <row r="238" s="2" customFormat="1" ht="21" spans="1:13">
      <c r="A238" s="12" t="s">
        <v>20</v>
      </c>
      <c r="B238" s="13">
        <v>134.02</v>
      </c>
      <c r="C238" s="13">
        <v>9421</v>
      </c>
      <c r="D238" s="13">
        <f t="shared" si="70"/>
        <v>1262602</v>
      </c>
      <c r="E238" s="13">
        <v>134.02</v>
      </c>
      <c r="F238" s="13">
        <v>9267</v>
      </c>
      <c r="G238" s="13">
        <f t="shared" si="71"/>
        <v>1241963</v>
      </c>
      <c r="H238" s="13">
        <v>134.02</v>
      </c>
      <c r="I238" s="13">
        <v>9267</v>
      </c>
      <c r="J238" s="13">
        <f t="shared" si="72"/>
        <v>1241963</v>
      </c>
      <c r="K238" s="13">
        <v>134.02</v>
      </c>
      <c r="L238" s="13">
        <v>9652</v>
      </c>
      <c r="M238" s="13">
        <f t="shared" si="73"/>
        <v>1293561</v>
      </c>
    </row>
    <row r="239" s="2" customFormat="1" ht="21" spans="1:13">
      <c r="A239" s="12" t="s">
        <v>21</v>
      </c>
      <c r="B239" s="13">
        <v>134.02</v>
      </c>
      <c r="C239" s="13">
        <v>9421</v>
      </c>
      <c r="D239" s="13">
        <f t="shared" si="70"/>
        <v>1262602</v>
      </c>
      <c r="E239" s="13">
        <v>134.02</v>
      </c>
      <c r="F239" s="13">
        <v>9267</v>
      </c>
      <c r="G239" s="13">
        <f t="shared" si="71"/>
        <v>1241963</v>
      </c>
      <c r="H239" s="13">
        <v>134.02</v>
      </c>
      <c r="I239" s="13">
        <v>9267</v>
      </c>
      <c r="J239" s="13">
        <f t="shared" si="72"/>
        <v>1241963</v>
      </c>
      <c r="K239" s="13">
        <v>134.02</v>
      </c>
      <c r="L239" s="13">
        <v>9652</v>
      </c>
      <c r="M239" s="13">
        <f t="shared" si="73"/>
        <v>1293561</v>
      </c>
    </row>
    <row r="240" s="2" customFormat="1" ht="21" spans="1:13">
      <c r="A240" s="12" t="s">
        <v>22</v>
      </c>
      <c r="B240" s="13">
        <v>134.02</v>
      </c>
      <c r="C240" s="13">
        <v>9267</v>
      </c>
      <c r="D240" s="13">
        <f t="shared" si="70"/>
        <v>1241963</v>
      </c>
      <c r="E240" s="13">
        <v>134.02</v>
      </c>
      <c r="F240" s="13">
        <v>9113</v>
      </c>
      <c r="G240" s="13">
        <f t="shared" si="71"/>
        <v>1221324</v>
      </c>
      <c r="H240" s="13">
        <v>134.02</v>
      </c>
      <c r="I240" s="13">
        <v>9113</v>
      </c>
      <c r="J240" s="13">
        <f t="shared" si="72"/>
        <v>1221324</v>
      </c>
      <c r="K240" s="13">
        <v>134.02</v>
      </c>
      <c r="L240" s="13">
        <v>9498</v>
      </c>
      <c r="M240" s="13">
        <f t="shared" si="73"/>
        <v>1272922</v>
      </c>
    </row>
    <row r="241" s="2" customFormat="1" ht="21" spans="1:13">
      <c r="A241" s="12" t="s">
        <v>23</v>
      </c>
      <c r="B241" s="13">
        <v>134.02</v>
      </c>
      <c r="C241" s="13">
        <v>9113</v>
      </c>
      <c r="D241" s="13">
        <f t="shared" si="70"/>
        <v>1221324</v>
      </c>
      <c r="E241" s="13">
        <v>134.02</v>
      </c>
      <c r="F241" s="13">
        <v>8959</v>
      </c>
      <c r="G241" s="13">
        <f t="shared" si="71"/>
        <v>1200685</v>
      </c>
      <c r="H241" s="13">
        <v>134.02</v>
      </c>
      <c r="I241" s="13">
        <v>8959</v>
      </c>
      <c r="J241" s="13">
        <f t="shared" si="72"/>
        <v>1200685</v>
      </c>
      <c r="K241" s="13">
        <v>134.02</v>
      </c>
      <c r="L241" s="13">
        <v>9344</v>
      </c>
      <c r="M241" s="13">
        <f t="shared" si="73"/>
        <v>1252283</v>
      </c>
    </row>
    <row r="242" s="2" customFormat="1" ht="21" spans="1:13">
      <c r="A242" s="12" t="s">
        <v>24</v>
      </c>
      <c r="B242" s="13">
        <v>134.02</v>
      </c>
      <c r="C242" s="13">
        <v>8959</v>
      </c>
      <c r="D242" s="13">
        <f t="shared" si="70"/>
        <v>1200685</v>
      </c>
      <c r="E242" s="13">
        <v>134.02</v>
      </c>
      <c r="F242" s="13">
        <v>8805</v>
      </c>
      <c r="G242" s="13">
        <f t="shared" si="71"/>
        <v>1180046</v>
      </c>
      <c r="H242" s="13">
        <v>134.02</v>
      </c>
      <c r="I242" s="13">
        <v>8805</v>
      </c>
      <c r="J242" s="13">
        <f t="shared" si="72"/>
        <v>1180046</v>
      </c>
      <c r="K242" s="13">
        <v>134.02</v>
      </c>
      <c r="L242" s="13">
        <v>9190</v>
      </c>
      <c r="M242" s="13">
        <f t="shared" si="73"/>
        <v>1231644</v>
      </c>
    </row>
    <row r="243" s="2" customFormat="1" ht="21" spans="1:13">
      <c r="A243" s="12" t="s">
        <v>25</v>
      </c>
      <c r="B243" s="13">
        <v>134.02</v>
      </c>
      <c r="C243" s="13">
        <v>8959</v>
      </c>
      <c r="D243" s="13">
        <f t="shared" si="70"/>
        <v>1200685</v>
      </c>
      <c r="E243" s="13">
        <v>134.02</v>
      </c>
      <c r="F243" s="13">
        <v>8805</v>
      </c>
      <c r="G243" s="13">
        <f t="shared" si="71"/>
        <v>1180046</v>
      </c>
      <c r="H243" s="13">
        <v>134.02</v>
      </c>
      <c r="I243" s="13">
        <v>8805</v>
      </c>
      <c r="J243" s="13">
        <f t="shared" si="72"/>
        <v>1180046</v>
      </c>
      <c r="K243" s="13">
        <v>134.02</v>
      </c>
      <c r="L243" s="13">
        <v>9190</v>
      </c>
      <c r="M243" s="13">
        <f t="shared" si="73"/>
        <v>1231644</v>
      </c>
    </row>
    <row r="244" s="2" customFormat="1" ht="21" spans="1:13">
      <c r="A244" s="12" t="s">
        <v>26</v>
      </c>
      <c r="B244" s="13">
        <v>134.02</v>
      </c>
      <c r="C244" s="13">
        <v>8574</v>
      </c>
      <c r="D244" s="13">
        <f t="shared" si="70"/>
        <v>1149087</v>
      </c>
      <c r="E244" s="13">
        <v>134.02</v>
      </c>
      <c r="F244" s="13">
        <v>8420</v>
      </c>
      <c r="G244" s="13">
        <f t="shared" si="71"/>
        <v>1128448</v>
      </c>
      <c r="H244" s="13">
        <v>134.02</v>
      </c>
      <c r="I244" s="13">
        <v>8420</v>
      </c>
      <c r="J244" s="13">
        <f t="shared" si="72"/>
        <v>1128448</v>
      </c>
      <c r="K244" s="13">
        <v>134.02</v>
      </c>
      <c r="L244" s="13">
        <v>8805</v>
      </c>
      <c r="M244" s="13">
        <f t="shared" si="73"/>
        <v>1180046</v>
      </c>
    </row>
    <row r="245" s="2" customFormat="1" ht="21" spans="1:13">
      <c r="A245" s="12" t="s">
        <v>27</v>
      </c>
      <c r="B245" s="13">
        <v>114.33</v>
      </c>
      <c r="C245" s="13">
        <v>12936</v>
      </c>
      <c r="D245" s="13">
        <f t="shared" si="70"/>
        <v>1478973</v>
      </c>
      <c r="E245" s="13">
        <v>134.33</v>
      </c>
      <c r="F245" s="13">
        <v>12782</v>
      </c>
      <c r="G245" s="13">
        <f t="shared" si="71"/>
        <v>1717006</v>
      </c>
      <c r="H245" s="13">
        <v>134.33</v>
      </c>
      <c r="I245" s="13">
        <v>12782</v>
      </c>
      <c r="J245" s="13">
        <f t="shared" si="72"/>
        <v>1717006</v>
      </c>
      <c r="K245" s="13">
        <v>114.33</v>
      </c>
      <c r="L245" s="13">
        <v>13167</v>
      </c>
      <c r="M245" s="13">
        <f t="shared" si="73"/>
        <v>1505383</v>
      </c>
    </row>
    <row r="246" spans="2:13">
      <c r="B246" s="14">
        <f t="shared" ref="B246:M246" si="74">SUM(B235:B245)</f>
        <v>1320.51</v>
      </c>
      <c r="C246" s="14">
        <f t="shared" si="74"/>
        <v>95954</v>
      </c>
      <c r="D246" s="14">
        <f t="shared" si="74"/>
        <v>12605044</v>
      </c>
      <c r="E246" s="14">
        <f t="shared" si="74"/>
        <v>1340.51</v>
      </c>
      <c r="F246" s="14">
        <f t="shared" si="74"/>
        <v>94414</v>
      </c>
      <c r="G246" s="14">
        <f t="shared" si="74"/>
        <v>12657325</v>
      </c>
      <c r="H246" s="14">
        <f t="shared" si="74"/>
        <v>1536.44</v>
      </c>
      <c r="I246" s="14">
        <f t="shared" si="74"/>
        <v>94414</v>
      </c>
      <c r="J246" s="14">
        <f t="shared" si="74"/>
        <v>15367325</v>
      </c>
      <c r="K246" s="14">
        <f t="shared" si="74"/>
        <v>1516.44</v>
      </c>
      <c r="L246" s="14">
        <f t="shared" si="74"/>
        <v>98264</v>
      </c>
      <c r="M246" s="14">
        <f t="shared" si="74"/>
        <v>15680083</v>
      </c>
    </row>
    <row r="247" spans="2:13">
      <c r="B247" s="14">
        <f t="shared" ref="B247:H247" si="75">SUM(B236:B244)</f>
        <v>1206.18</v>
      </c>
      <c r="C247" s="14"/>
      <c r="D247" s="14">
        <f t="shared" si="75"/>
        <v>11126071</v>
      </c>
      <c r="E247" s="14">
        <f t="shared" si="75"/>
        <v>1206.18</v>
      </c>
      <c r="F247" s="14"/>
      <c r="G247" s="14">
        <f t="shared" si="75"/>
        <v>10940319</v>
      </c>
      <c r="H247" s="14">
        <f t="shared" si="75"/>
        <v>1206.18</v>
      </c>
      <c r="I247" s="14"/>
      <c r="J247" s="14">
        <f t="shared" ref="J247:M247" si="76">SUM(J236:J244)</f>
        <v>10940319</v>
      </c>
      <c r="K247" s="14">
        <f t="shared" si="76"/>
        <v>1206.18</v>
      </c>
      <c r="L247" s="14"/>
      <c r="M247" s="14">
        <f t="shared" si="76"/>
        <v>11404700</v>
      </c>
    </row>
    <row r="249" ht="21" spans="1:11">
      <c r="A249" s="15" t="s">
        <v>150</v>
      </c>
      <c r="B249" s="16"/>
      <c r="D249" s="15" t="s">
        <v>151</v>
      </c>
      <c r="E249" s="16"/>
      <c r="G249" s="15" t="s">
        <v>152</v>
      </c>
      <c r="H249" s="16"/>
      <c r="J249" s="15" t="s">
        <v>153</v>
      </c>
      <c r="K249" s="16"/>
    </row>
    <row r="250" ht="23" spans="1:12">
      <c r="A250" s="17" t="s">
        <v>29</v>
      </c>
      <c r="B250" s="18">
        <f>B246+E246+H246+K246</f>
        <v>5713.9</v>
      </c>
      <c r="D250" s="17" t="s">
        <v>29</v>
      </c>
      <c r="E250" s="18">
        <f>E247+H247+K247+B247</f>
        <v>4824.72</v>
      </c>
      <c r="G250" s="17" t="s">
        <v>29</v>
      </c>
      <c r="H250" s="18">
        <f>H235+K235</f>
        <v>391.86</v>
      </c>
      <c r="J250" s="17" t="s">
        <v>29</v>
      </c>
      <c r="K250" s="18">
        <f>K245+H245+E245+B245</f>
        <v>497.32</v>
      </c>
      <c r="L250" s="14">
        <f>K250+H250+E250</f>
        <v>5713.9</v>
      </c>
    </row>
    <row r="251" ht="23" spans="1:12">
      <c r="A251" s="17" t="s">
        <v>30</v>
      </c>
      <c r="B251" s="18">
        <f>D246+G246+J246+M246</f>
        <v>56309777</v>
      </c>
      <c r="D251" s="17" t="s">
        <v>30</v>
      </c>
      <c r="E251" s="18">
        <f>ROUND(D247+G247+J247+M247,0)</f>
        <v>44411409</v>
      </c>
      <c r="G251" s="17" t="s">
        <v>30</v>
      </c>
      <c r="H251" s="18">
        <f>J235+M235</f>
        <v>5480000</v>
      </c>
      <c r="J251" s="17" t="s">
        <v>30</v>
      </c>
      <c r="K251" s="18">
        <f>D245+G245+J245+M245</f>
        <v>6418368</v>
      </c>
      <c r="L251" s="14">
        <f>K251+H251+E251</f>
        <v>56309777</v>
      </c>
    </row>
    <row r="252" ht="23" spans="1:11">
      <c r="A252" s="17" t="s">
        <v>31</v>
      </c>
      <c r="B252" s="19">
        <f>B251/B250</f>
        <v>9854.87617914209</v>
      </c>
      <c r="D252" s="17" t="s">
        <v>31</v>
      </c>
      <c r="E252" s="19">
        <f>E251/E250</f>
        <v>9204.97127294434</v>
      </c>
      <c r="G252" s="17" t="s">
        <v>31</v>
      </c>
      <c r="H252" s="19">
        <f>H251/H250</f>
        <v>13984.5863318532</v>
      </c>
      <c r="J252" s="17" t="s">
        <v>31</v>
      </c>
      <c r="K252" s="19">
        <f>K251/K250</f>
        <v>12905.9116866404</v>
      </c>
    </row>
    <row r="254" spans="4:12">
      <c r="D254" s="23" t="s">
        <v>62</v>
      </c>
      <c r="E254" s="23" t="s">
        <v>65</v>
      </c>
      <c r="F254" s="23"/>
      <c r="G254" s="23"/>
      <c r="H254" s="23"/>
      <c r="I254" s="23"/>
      <c r="J254" s="23"/>
      <c r="K254" s="23"/>
      <c r="L254" s="23"/>
    </row>
    <row r="255" spans="4:12">
      <c r="D255" s="23"/>
      <c r="E255" s="23">
        <f>E250+E204+E227+E181+E158+E135+E112+E89+E66+E43+E20</f>
        <v>54871.92</v>
      </c>
      <c r="F255" s="23" t="e">
        <f>E255-#REF!</f>
        <v>#REF!</v>
      </c>
      <c r="G255" s="23"/>
      <c r="H255" s="23">
        <f>H250+H204+H227+H181+H158+H135+H112+H89+H66+H43+H20</f>
        <v>4465.14</v>
      </c>
      <c r="I255" s="23" t="e">
        <f>H255-#REF!</f>
        <v>#REF!</v>
      </c>
      <c r="J255" s="23"/>
      <c r="K255" s="23">
        <f>K250+K204+K227+K181+K158+K135+K112+K89+K66+K43+K20</f>
        <v>6058.12</v>
      </c>
      <c r="L255" s="23" t="e">
        <f>K255-#REF!</f>
        <v>#REF!</v>
      </c>
    </row>
    <row r="256" spans="4:12">
      <c r="D256" s="23"/>
      <c r="E256" s="23">
        <f>E251+E205+E228+E182+E159+E136+E113+E90+E67+E44+E21</f>
        <v>486482036</v>
      </c>
      <c r="F256" s="23" t="e">
        <f>#REF!*$B$1-E256</f>
        <v>#REF!</v>
      </c>
      <c r="G256" s="23"/>
      <c r="H256" s="23">
        <f>H251+H205+H228+H182+H159+H136+H113+H90+H67+H44+H21</f>
        <v>59320000</v>
      </c>
      <c r="I256" s="23" t="e">
        <f>H256-#REF!</f>
        <v>#REF!</v>
      </c>
      <c r="J256" s="23"/>
      <c r="K256" s="23">
        <f>K251+K205+K228+K182+K159+K136+K113+K90+K67+K44+K21</f>
        <v>68791237</v>
      </c>
      <c r="L256" s="23" t="e">
        <f>#REF!*$B$1-K256</f>
        <v>#REF!</v>
      </c>
    </row>
    <row r="258" ht="21" spans="4:11">
      <c r="D258" s="15" t="s">
        <v>154</v>
      </c>
      <c r="E258" s="16"/>
      <c r="G258" s="15" t="s">
        <v>155</v>
      </c>
      <c r="H258" s="16"/>
      <c r="J258" s="15" t="s">
        <v>156</v>
      </c>
      <c r="K258" s="16"/>
    </row>
    <row r="259" ht="23" spans="4:11">
      <c r="D259" s="17" t="s">
        <v>29</v>
      </c>
      <c r="E259" s="18">
        <f>E250+E227+E204+E181+E158+E135+E112+E89+E66+E43+E20</f>
        <v>54871.92</v>
      </c>
      <c r="G259" s="17" t="s">
        <v>29</v>
      </c>
      <c r="H259" s="18">
        <f>H250+H227+H204+H181+H158+H135+H112+H89+H66+H43+H20</f>
        <v>4465.14</v>
      </c>
      <c r="J259" s="17" t="s">
        <v>29</v>
      </c>
      <c r="K259" s="18">
        <f>K250+K227+K204+K181+K158+K135+K112+K89+K66+K43+K20</f>
        <v>6058.12</v>
      </c>
    </row>
    <row r="260" ht="23" spans="4:11">
      <c r="D260" s="17" t="s">
        <v>30</v>
      </c>
      <c r="E260" s="18">
        <f>E251+E228+E205+E182+E159+E136+E113+E90+E67+E44+E21</f>
        <v>486482036</v>
      </c>
      <c r="G260" s="17" t="s">
        <v>30</v>
      </c>
      <c r="H260" s="18">
        <f>H251+H228+H205+H182+H159+H136+H113+H90+H67+H44+H21</f>
        <v>59320000</v>
      </c>
      <c r="I260" s="23">
        <f>H260-(200000*22)</f>
        <v>54920000</v>
      </c>
      <c r="J260" s="17" t="s">
        <v>30</v>
      </c>
      <c r="K260" s="18">
        <f>K251+K228+K205+K182+K159+K136+K113+K90+K67+K44+K21</f>
        <v>68791237</v>
      </c>
    </row>
    <row r="261" ht="23" spans="4:11">
      <c r="D261" s="17" t="s">
        <v>31</v>
      </c>
      <c r="E261" s="19">
        <f>E260/E259</f>
        <v>8865.7738967399</v>
      </c>
      <c r="G261" s="17" t="s">
        <v>31</v>
      </c>
      <c r="H261" s="19">
        <f>H260/H259</f>
        <v>13285.137756039</v>
      </c>
      <c r="J261" s="17" t="s">
        <v>31</v>
      </c>
      <c r="K261" s="19">
        <f>K260/K259</f>
        <v>11355.2120129677</v>
      </c>
    </row>
  </sheetData>
  <mergeCells count="102">
    <mergeCell ref="A2:M2"/>
    <mergeCell ref="B3:D3"/>
    <mergeCell ref="E3:G3"/>
    <mergeCell ref="H3:J3"/>
    <mergeCell ref="K3:M3"/>
    <mergeCell ref="A19:B19"/>
    <mergeCell ref="D19:E19"/>
    <mergeCell ref="G19:H19"/>
    <mergeCell ref="J19:K19"/>
    <mergeCell ref="A25:M25"/>
    <mergeCell ref="B26:D26"/>
    <mergeCell ref="E26:G26"/>
    <mergeCell ref="H26:J26"/>
    <mergeCell ref="K26:M26"/>
    <mergeCell ref="A42:B42"/>
    <mergeCell ref="D42:E42"/>
    <mergeCell ref="G42:H42"/>
    <mergeCell ref="J42:K42"/>
    <mergeCell ref="A48:M48"/>
    <mergeCell ref="B49:D49"/>
    <mergeCell ref="E49:G49"/>
    <mergeCell ref="H49:J49"/>
    <mergeCell ref="K49:M49"/>
    <mergeCell ref="A65:B65"/>
    <mergeCell ref="D65:E65"/>
    <mergeCell ref="G65:H65"/>
    <mergeCell ref="J65:K65"/>
    <mergeCell ref="A71:M71"/>
    <mergeCell ref="B72:D72"/>
    <mergeCell ref="E72:G72"/>
    <mergeCell ref="H72:J72"/>
    <mergeCell ref="K72:M72"/>
    <mergeCell ref="A88:B88"/>
    <mergeCell ref="D88:E88"/>
    <mergeCell ref="G88:H88"/>
    <mergeCell ref="J88:K88"/>
    <mergeCell ref="A94:M94"/>
    <mergeCell ref="B95:D95"/>
    <mergeCell ref="E95:G95"/>
    <mergeCell ref="H95:J95"/>
    <mergeCell ref="K95:M95"/>
    <mergeCell ref="A111:B111"/>
    <mergeCell ref="D111:E111"/>
    <mergeCell ref="G111:H111"/>
    <mergeCell ref="J111:K111"/>
    <mergeCell ref="A117:M117"/>
    <mergeCell ref="B118:D118"/>
    <mergeCell ref="E118:G118"/>
    <mergeCell ref="H118:J118"/>
    <mergeCell ref="K118:M118"/>
    <mergeCell ref="A134:B134"/>
    <mergeCell ref="D134:E134"/>
    <mergeCell ref="G134:H134"/>
    <mergeCell ref="J134:K134"/>
    <mergeCell ref="A140:M140"/>
    <mergeCell ref="B141:D141"/>
    <mergeCell ref="E141:G141"/>
    <mergeCell ref="H141:J141"/>
    <mergeCell ref="K141:M141"/>
    <mergeCell ref="A157:B157"/>
    <mergeCell ref="D157:E157"/>
    <mergeCell ref="G157:H157"/>
    <mergeCell ref="J157:K157"/>
    <mergeCell ref="A163:M163"/>
    <mergeCell ref="B164:D164"/>
    <mergeCell ref="E164:G164"/>
    <mergeCell ref="H164:J164"/>
    <mergeCell ref="K164:M164"/>
    <mergeCell ref="A180:B180"/>
    <mergeCell ref="D180:E180"/>
    <mergeCell ref="G180:H180"/>
    <mergeCell ref="J180:K180"/>
    <mergeCell ref="A186:M186"/>
    <mergeCell ref="B187:D187"/>
    <mergeCell ref="E187:G187"/>
    <mergeCell ref="H187:J187"/>
    <mergeCell ref="K187:M187"/>
    <mergeCell ref="A203:B203"/>
    <mergeCell ref="D203:E203"/>
    <mergeCell ref="G203:H203"/>
    <mergeCell ref="J203:K203"/>
    <mergeCell ref="A209:M209"/>
    <mergeCell ref="B210:D210"/>
    <mergeCell ref="E210:G210"/>
    <mergeCell ref="H210:J210"/>
    <mergeCell ref="K210:M210"/>
    <mergeCell ref="A226:B226"/>
    <mergeCell ref="D226:E226"/>
    <mergeCell ref="G226:H226"/>
    <mergeCell ref="J226:K226"/>
    <mergeCell ref="A232:M232"/>
    <mergeCell ref="B233:D233"/>
    <mergeCell ref="E233:G233"/>
    <mergeCell ref="H233:J233"/>
    <mergeCell ref="K233:M233"/>
    <mergeCell ref="A249:B249"/>
    <mergeCell ref="D249:E249"/>
    <mergeCell ref="G249:H249"/>
    <mergeCell ref="J249:K249"/>
    <mergeCell ref="D258:E258"/>
    <mergeCell ref="G258:H258"/>
    <mergeCell ref="J258:K25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R99"/>
  <sheetViews>
    <sheetView zoomScale="70" zoomScaleNormal="70" topLeftCell="A51" workbookViewId="0">
      <selection activeCell="J64" sqref="J64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20" t="s">
        <v>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7" customHeight="1" spans="1:13">
      <c r="A3" s="74"/>
      <c r="B3" s="75" t="s">
        <v>2</v>
      </c>
      <c r="C3" s="76"/>
      <c r="D3" s="77"/>
      <c r="E3" s="75" t="s">
        <v>3</v>
      </c>
      <c r="F3" s="76"/>
      <c r="G3" s="77"/>
      <c r="H3" s="75" t="s">
        <v>4</v>
      </c>
      <c r="I3" s="76"/>
      <c r="J3" s="77"/>
      <c r="K3" s="75" t="s">
        <v>5</v>
      </c>
      <c r="L3" s="76"/>
      <c r="M3" s="77"/>
    </row>
    <row r="4" ht="27" customHeight="1" spans="1:13">
      <c r="A4" s="74" t="s">
        <v>6</v>
      </c>
      <c r="B4" s="74" t="s">
        <v>7</v>
      </c>
      <c r="C4" s="74" t="s">
        <v>8</v>
      </c>
      <c r="D4" s="74" t="s">
        <v>9</v>
      </c>
      <c r="E4" s="74" t="s">
        <v>7</v>
      </c>
      <c r="F4" s="74" t="s">
        <v>8</v>
      </c>
      <c r="G4" s="74" t="s">
        <v>9</v>
      </c>
      <c r="H4" s="74" t="s">
        <v>7</v>
      </c>
      <c r="I4" s="74" t="s">
        <v>8</v>
      </c>
      <c r="J4" s="74" t="s">
        <v>9</v>
      </c>
      <c r="K4" s="74" t="s">
        <v>7</v>
      </c>
      <c r="L4" s="74" t="s">
        <v>8</v>
      </c>
      <c r="M4" s="74" t="s">
        <v>9</v>
      </c>
    </row>
    <row r="5" ht="27" customHeight="1" spans="1:15">
      <c r="A5" s="12" t="s">
        <v>10</v>
      </c>
      <c r="B5" s="13"/>
      <c r="C5" s="13"/>
      <c r="D5" s="13"/>
      <c r="E5" s="13"/>
      <c r="F5" s="13"/>
      <c r="G5" s="13"/>
      <c r="H5" s="30">
        <v>249.38</v>
      </c>
      <c r="I5" s="30">
        <f>ROUND(J5/H5,0)</f>
        <v>8020</v>
      </c>
      <c r="J5" s="30">
        <v>2000000</v>
      </c>
      <c r="K5" s="13">
        <v>249.38</v>
      </c>
      <c r="L5" s="13">
        <f>ROUND(M5/K5,0)</f>
        <v>8020</v>
      </c>
      <c r="M5" s="13">
        <v>2000000</v>
      </c>
      <c r="O5" s="78"/>
    </row>
    <row r="6" ht="27" customHeight="1" spans="1:17">
      <c r="A6" s="12" t="s">
        <v>11</v>
      </c>
      <c r="B6" s="13">
        <v>124.51</v>
      </c>
      <c r="C6" s="13">
        <f t="shared" ref="C6:C18" si="0">$M$26+N6+$C$24+$D$24</f>
        <v>6150</v>
      </c>
      <c r="D6" s="13">
        <f t="shared" ref="D6:D22" si="1">ROUND(C6*B6,0)</f>
        <v>765737</v>
      </c>
      <c r="E6" s="13">
        <v>124.87</v>
      </c>
      <c r="F6" s="13">
        <f t="shared" ref="F6:F18" si="2">$M$26+N6+$F$24</f>
        <v>6100</v>
      </c>
      <c r="G6" s="13">
        <f t="shared" ref="G6:G22" si="3">ROUND(F6*E6,0)</f>
        <v>761707</v>
      </c>
      <c r="H6" s="13">
        <v>124.87</v>
      </c>
      <c r="I6" s="13">
        <f t="shared" ref="I6:I21" si="4">$M$26+N6+$I$24</f>
        <v>6100</v>
      </c>
      <c r="J6" s="13">
        <f t="shared" ref="J6:J22" si="5">ROUND(I6*H6,0)</f>
        <v>761707</v>
      </c>
      <c r="K6" s="30">
        <v>124.51</v>
      </c>
      <c r="L6" s="30">
        <f t="shared" ref="L6:L22" si="6">$M$26+N6+$L$24</f>
        <v>6200</v>
      </c>
      <c r="M6" s="30">
        <f t="shared" ref="M6:M22" si="7">ROUND(L6*K6,0)</f>
        <v>771962</v>
      </c>
      <c r="N6" s="3">
        <v>800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12" t="s">
        <v>12</v>
      </c>
      <c r="B7" s="36">
        <v>124.51</v>
      </c>
      <c r="C7" s="36">
        <f t="shared" si="0"/>
        <v>6100</v>
      </c>
      <c r="D7" s="36">
        <f t="shared" si="1"/>
        <v>759511</v>
      </c>
      <c r="E7" s="30">
        <v>124.87</v>
      </c>
      <c r="F7" s="30">
        <f t="shared" si="2"/>
        <v>6050</v>
      </c>
      <c r="G7" s="30">
        <f t="shared" si="3"/>
        <v>755464</v>
      </c>
      <c r="H7" s="13">
        <v>124.87</v>
      </c>
      <c r="I7" s="13">
        <f t="shared" si="4"/>
        <v>6050</v>
      </c>
      <c r="J7" s="13">
        <f t="shared" si="5"/>
        <v>755464</v>
      </c>
      <c r="K7" s="30">
        <v>124.51</v>
      </c>
      <c r="L7" s="30">
        <f t="shared" si="6"/>
        <v>6150</v>
      </c>
      <c r="M7" s="30">
        <f t="shared" si="7"/>
        <v>765737</v>
      </c>
      <c r="N7" s="3">
        <v>750</v>
      </c>
      <c r="P7" s="3">
        <f t="shared" si="8"/>
        <v>50</v>
      </c>
      <c r="Q7" s="3">
        <f t="shared" si="9"/>
        <v>50</v>
      </c>
    </row>
    <row r="8" ht="27" customHeight="1" spans="1:17">
      <c r="A8" s="12" t="s">
        <v>13</v>
      </c>
      <c r="B8" s="30">
        <v>124.51</v>
      </c>
      <c r="C8" s="30">
        <f t="shared" si="0"/>
        <v>6050</v>
      </c>
      <c r="D8" s="30">
        <f t="shared" si="1"/>
        <v>753286</v>
      </c>
      <c r="E8" s="13">
        <v>124.87</v>
      </c>
      <c r="F8" s="13">
        <f t="shared" si="2"/>
        <v>6000</v>
      </c>
      <c r="G8" s="13">
        <f t="shared" si="3"/>
        <v>749220</v>
      </c>
      <c r="H8" s="30">
        <v>124.87</v>
      </c>
      <c r="I8" s="30">
        <f t="shared" si="4"/>
        <v>6000</v>
      </c>
      <c r="J8" s="30">
        <f t="shared" si="5"/>
        <v>749220</v>
      </c>
      <c r="K8" s="30">
        <v>124.51</v>
      </c>
      <c r="L8" s="30">
        <f t="shared" si="6"/>
        <v>6100</v>
      </c>
      <c r="M8" s="30">
        <f t="shared" si="7"/>
        <v>759511</v>
      </c>
      <c r="N8" s="3">
        <v>700</v>
      </c>
      <c r="P8" s="3">
        <f t="shared" si="8"/>
        <v>50</v>
      </c>
      <c r="Q8" s="3">
        <f t="shared" si="9"/>
        <v>50</v>
      </c>
    </row>
    <row r="9" ht="27" customHeight="1" spans="1:17">
      <c r="A9" s="12" t="s">
        <v>14</v>
      </c>
      <c r="B9" s="13">
        <v>124.51</v>
      </c>
      <c r="C9" s="13">
        <f t="shared" si="0"/>
        <v>6000</v>
      </c>
      <c r="D9" s="13">
        <f t="shared" si="1"/>
        <v>747060</v>
      </c>
      <c r="E9" s="13">
        <v>124.87</v>
      </c>
      <c r="F9" s="13">
        <f t="shared" si="2"/>
        <v>5950</v>
      </c>
      <c r="G9" s="13">
        <f t="shared" si="3"/>
        <v>742977</v>
      </c>
      <c r="H9" s="13">
        <v>124.87</v>
      </c>
      <c r="I9" s="13">
        <f t="shared" si="4"/>
        <v>5950</v>
      </c>
      <c r="J9" s="13">
        <f t="shared" si="5"/>
        <v>742977</v>
      </c>
      <c r="K9" s="13">
        <v>124.51</v>
      </c>
      <c r="L9" s="13">
        <f t="shared" si="6"/>
        <v>6050</v>
      </c>
      <c r="M9" s="13">
        <f t="shared" si="7"/>
        <v>753286</v>
      </c>
      <c r="N9" s="3">
        <v>650</v>
      </c>
      <c r="P9" s="3">
        <f t="shared" si="8"/>
        <v>50</v>
      </c>
      <c r="Q9" s="3">
        <f t="shared" si="9"/>
        <v>50</v>
      </c>
    </row>
    <row r="10" ht="27" customHeight="1" spans="1:17">
      <c r="A10" s="12" t="s">
        <v>15</v>
      </c>
      <c r="B10" s="30">
        <v>124.51</v>
      </c>
      <c r="C10" s="30">
        <f t="shared" si="0"/>
        <v>5950</v>
      </c>
      <c r="D10" s="30">
        <f t="shared" si="1"/>
        <v>740835</v>
      </c>
      <c r="E10" s="13">
        <v>124.87</v>
      </c>
      <c r="F10" s="13">
        <f t="shared" si="2"/>
        <v>5900</v>
      </c>
      <c r="G10" s="13">
        <f t="shared" si="3"/>
        <v>736733</v>
      </c>
      <c r="H10" s="30">
        <v>124.87</v>
      </c>
      <c r="I10" s="30">
        <f t="shared" si="4"/>
        <v>5900</v>
      </c>
      <c r="J10" s="30">
        <f t="shared" si="5"/>
        <v>736733</v>
      </c>
      <c r="K10" s="30">
        <v>124.51</v>
      </c>
      <c r="L10" s="30">
        <f t="shared" si="6"/>
        <v>6000</v>
      </c>
      <c r="M10" s="30">
        <f t="shared" si="7"/>
        <v>747060</v>
      </c>
      <c r="N10" s="3">
        <v>600</v>
      </c>
      <c r="P10" s="3">
        <f t="shared" si="8"/>
        <v>50</v>
      </c>
      <c r="Q10" s="3">
        <f t="shared" si="9"/>
        <v>50</v>
      </c>
    </row>
    <row r="11" ht="27" customHeight="1" spans="1:17">
      <c r="A11" s="12" t="s">
        <v>16</v>
      </c>
      <c r="B11" s="30">
        <v>124.51</v>
      </c>
      <c r="C11" s="30">
        <f t="shared" si="0"/>
        <v>5900</v>
      </c>
      <c r="D11" s="30">
        <f t="shared" si="1"/>
        <v>734609</v>
      </c>
      <c r="E11" s="30">
        <v>124.87</v>
      </c>
      <c r="F11" s="30">
        <f t="shared" si="2"/>
        <v>5850</v>
      </c>
      <c r="G11" s="30">
        <f t="shared" si="3"/>
        <v>730490</v>
      </c>
      <c r="H11" s="30">
        <v>124.87</v>
      </c>
      <c r="I11" s="30">
        <f t="shared" si="4"/>
        <v>5850</v>
      </c>
      <c r="J11" s="30">
        <f t="shared" si="5"/>
        <v>730490</v>
      </c>
      <c r="K11" s="30">
        <v>124.51</v>
      </c>
      <c r="L11" s="30">
        <f t="shared" si="6"/>
        <v>5950</v>
      </c>
      <c r="M11" s="30">
        <f t="shared" si="7"/>
        <v>740835</v>
      </c>
      <c r="N11" s="3">
        <v>550</v>
      </c>
      <c r="P11" s="3">
        <f t="shared" si="8"/>
        <v>50</v>
      </c>
      <c r="Q11" s="3">
        <f t="shared" si="9"/>
        <v>50</v>
      </c>
    </row>
    <row r="12" ht="27" customHeight="1" spans="1:17">
      <c r="A12" s="12" t="s">
        <v>17</v>
      </c>
      <c r="B12" s="30">
        <v>124.51</v>
      </c>
      <c r="C12" s="30">
        <f t="shared" si="0"/>
        <v>5850</v>
      </c>
      <c r="D12" s="30">
        <f t="shared" si="1"/>
        <v>728384</v>
      </c>
      <c r="E12" s="30">
        <v>124.87</v>
      </c>
      <c r="F12" s="30">
        <f t="shared" si="2"/>
        <v>5800</v>
      </c>
      <c r="G12" s="30">
        <f t="shared" si="3"/>
        <v>724246</v>
      </c>
      <c r="H12" s="30">
        <v>124.87</v>
      </c>
      <c r="I12" s="30">
        <f t="shared" si="4"/>
        <v>5800</v>
      </c>
      <c r="J12" s="30">
        <f t="shared" si="5"/>
        <v>724246</v>
      </c>
      <c r="K12" s="30">
        <v>124.51</v>
      </c>
      <c r="L12" s="30">
        <f t="shared" si="6"/>
        <v>5900</v>
      </c>
      <c r="M12" s="30">
        <f t="shared" si="7"/>
        <v>734609</v>
      </c>
      <c r="N12" s="3">
        <v>500</v>
      </c>
      <c r="P12" s="3">
        <f t="shared" si="8"/>
        <v>50</v>
      </c>
      <c r="Q12" s="3">
        <f t="shared" si="9"/>
        <v>50</v>
      </c>
    </row>
    <row r="13" ht="27" customHeight="1" spans="1:17">
      <c r="A13" s="12" t="s">
        <v>18</v>
      </c>
      <c r="B13" s="30">
        <v>124.51</v>
      </c>
      <c r="C13" s="30">
        <f t="shared" si="0"/>
        <v>5800</v>
      </c>
      <c r="D13" s="30">
        <f t="shared" si="1"/>
        <v>722158</v>
      </c>
      <c r="E13" s="30">
        <v>124.87</v>
      </c>
      <c r="F13" s="30">
        <f t="shared" si="2"/>
        <v>5750</v>
      </c>
      <c r="G13" s="30">
        <f t="shared" si="3"/>
        <v>718003</v>
      </c>
      <c r="H13" s="30">
        <v>124.87</v>
      </c>
      <c r="I13" s="30">
        <f t="shared" si="4"/>
        <v>5750</v>
      </c>
      <c r="J13" s="30">
        <f t="shared" si="5"/>
        <v>718003</v>
      </c>
      <c r="K13" s="30">
        <v>124.51</v>
      </c>
      <c r="L13" s="30">
        <f t="shared" si="6"/>
        <v>5850</v>
      </c>
      <c r="M13" s="30">
        <f t="shared" si="7"/>
        <v>728384</v>
      </c>
      <c r="N13" s="3">
        <v>450</v>
      </c>
      <c r="P13" s="3">
        <f t="shared" si="8"/>
        <v>50</v>
      </c>
      <c r="Q13" s="3">
        <f t="shared" si="9"/>
        <v>50</v>
      </c>
    </row>
    <row r="14" ht="27" customHeight="1" spans="1:17">
      <c r="A14" s="12" t="s">
        <v>19</v>
      </c>
      <c r="B14" s="30">
        <v>124.51</v>
      </c>
      <c r="C14" s="30">
        <f t="shared" si="0"/>
        <v>5750</v>
      </c>
      <c r="D14" s="30">
        <f t="shared" si="1"/>
        <v>715933</v>
      </c>
      <c r="E14" s="30">
        <v>124.87</v>
      </c>
      <c r="F14" s="30">
        <f t="shared" si="2"/>
        <v>5700</v>
      </c>
      <c r="G14" s="30">
        <f t="shared" si="3"/>
        <v>711759</v>
      </c>
      <c r="H14" s="30">
        <v>124.87</v>
      </c>
      <c r="I14" s="30">
        <f t="shared" si="4"/>
        <v>5700</v>
      </c>
      <c r="J14" s="30">
        <f t="shared" si="5"/>
        <v>711759</v>
      </c>
      <c r="K14" s="30">
        <v>124.51</v>
      </c>
      <c r="L14" s="30">
        <f t="shared" si="6"/>
        <v>5800</v>
      </c>
      <c r="M14" s="30">
        <f t="shared" si="7"/>
        <v>722158</v>
      </c>
      <c r="N14" s="3">
        <v>400</v>
      </c>
      <c r="P14" s="3">
        <f t="shared" si="8"/>
        <v>50</v>
      </c>
      <c r="Q14" s="3">
        <f t="shared" si="9"/>
        <v>50</v>
      </c>
    </row>
    <row r="15" ht="27" customHeight="1" spans="1:17">
      <c r="A15" s="12" t="s">
        <v>20</v>
      </c>
      <c r="B15" s="30">
        <v>124.51</v>
      </c>
      <c r="C15" s="30">
        <f t="shared" si="0"/>
        <v>5700</v>
      </c>
      <c r="D15" s="30">
        <f t="shared" si="1"/>
        <v>709707</v>
      </c>
      <c r="E15" s="30">
        <v>124.87</v>
      </c>
      <c r="F15" s="30">
        <f t="shared" si="2"/>
        <v>5650</v>
      </c>
      <c r="G15" s="30">
        <f t="shared" si="3"/>
        <v>705516</v>
      </c>
      <c r="H15" s="30">
        <v>124.87</v>
      </c>
      <c r="I15" s="30">
        <f t="shared" si="4"/>
        <v>5650</v>
      </c>
      <c r="J15" s="30">
        <f t="shared" si="5"/>
        <v>705516</v>
      </c>
      <c r="K15" s="30">
        <v>124.51</v>
      </c>
      <c r="L15" s="30">
        <f t="shared" si="6"/>
        <v>5750</v>
      </c>
      <c r="M15" s="30">
        <f t="shared" si="7"/>
        <v>715933</v>
      </c>
      <c r="N15" s="3">
        <v>350</v>
      </c>
      <c r="P15" s="3">
        <f t="shared" si="8"/>
        <v>50</v>
      </c>
      <c r="Q15" s="3">
        <f t="shared" si="9"/>
        <v>50</v>
      </c>
    </row>
    <row r="16" ht="27" customHeight="1" spans="1:17">
      <c r="A16" s="12" t="s">
        <v>21</v>
      </c>
      <c r="B16" s="30">
        <v>124.51</v>
      </c>
      <c r="C16" s="30">
        <f t="shared" si="0"/>
        <v>5650</v>
      </c>
      <c r="D16" s="30">
        <f t="shared" si="1"/>
        <v>703482</v>
      </c>
      <c r="E16" s="30">
        <v>124.87</v>
      </c>
      <c r="F16" s="30">
        <f t="shared" si="2"/>
        <v>5600</v>
      </c>
      <c r="G16" s="30">
        <f t="shared" si="3"/>
        <v>699272</v>
      </c>
      <c r="H16" s="30">
        <v>124.87</v>
      </c>
      <c r="I16" s="30">
        <f t="shared" si="4"/>
        <v>5600</v>
      </c>
      <c r="J16" s="30">
        <f t="shared" si="5"/>
        <v>699272</v>
      </c>
      <c r="K16" s="30">
        <v>124.51</v>
      </c>
      <c r="L16" s="30">
        <f t="shared" si="6"/>
        <v>5700</v>
      </c>
      <c r="M16" s="30">
        <f t="shared" si="7"/>
        <v>709707</v>
      </c>
      <c r="N16" s="3">
        <v>300</v>
      </c>
      <c r="P16" s="3">
        <f t="shared" si="8"/>
        <v>50</v>
      </c>
      <c r="Q16" s="3">
        <f t="shared" si="9"/>
        <v>50</v>
      </c>
    </row>
    <row r="17" ht="27" customHeight="1" spans="1:17">
      <c r="A17" s="12" t="s">
        <v>22</v>
      </c>
      <c r="B17" s="13">
        <v>124.51</v>
      </c>
      <c r="C17" s="13">
        <f t="shared" si="0"/>
        <v>5600</v>
      </c>
      <c r="D17" s="13">
        <f t="shared" si="1"/>
        <v>697256</v>
      </c>
      <c r="E17" s="30">
        <v>124.87</v>
      </c>
      <c r="F17" s="30">
        <f t="shared" si="2"/>
        <v>5550</v>
      </c>
      <c r="G17" s="30">
        <f t="shared" si="3"/>
        <v>693029</v>
      </c>
      <c r="H17" s="30">
        <v>124.87</v>
      </c>
      <c r="I17" s="30">
        <f t="shared" si="4"/>
        <v>5550</v>
      </c>
      <c r="J17" s="30">
        <f t="shared" si="5"/>
        <v>693029</v>
      </c>
      <c r="K17" s="30">
        <v>124.51</v>
      </c>
      <c r="L17" s="30">
        <f t="shared" si="6"/>
        <v>5650</v>
      </c>
      <c r="M17" s="30">
        <f t="shared" si="7"/>
        <v>703482</v>
      </c>
      <c r="N17" s="3">
        <v>250</v>
      </c>
      <c r="P17" s="3">
        <f t="shared" si="8"/>
        <v>50</v>
      </c>
      <c r="Q17" s="3">
        <f t="shared" si="9"/>
        <v>50</v>
      </c>
    </row>
    <row r="18" ht="27" customHeight="1" spans="1:17">
      <c r="A18" s="12" t="s">
        <v>23</v>
      </c>
      <c r="B18" s="13">
        <v>124.51</v>
      </c>
      <c r="C18" s="13">
        <f t="shared" si="0"/>
        <v>5550</v>
      </c>
      <c r="D18" s="13">
        <f t="shared" si="1"/>
        <v>691031</v>
      </c>
      <c r="E18" s="30">
        <v>124.87</v>
      </c>
      <c r="F18" s="30">
        <f t="shared" si="2"/>
        <v>5500</v>
      </c>
      <c r="G18" s="30">
        <f t="shared" si="3"/>
        <v>686785</v>
      </c>
      <c r="H18" s="30">
        <v>124.87</v>
      </c>
      <c r="I18" s="30">
        <f t="shared" si="4"/>
        <v>5500</v>
      </c>
      <c r="J18" s="30">
        <f t="shared" si="5"/>
        <v>686785</v>
      </c>
      <c r="K18" s="30">
        <v>124.51</v>
      </c>
      <c r="L18" s="30">
        <f t="shared" si="6"/>
        <v>5600</v>
      </c>
      <c r="M18" s="30">
        <f t="shared" si="7"/>
        <v>697256</v>
      </c>
      <c r="N18" s="3">
        <v>200</v>
      </c>
      <c r="P18" s="3">
        <f t="shared" si="8"/>
        <v>50</v>
      </c>
      <c r="Q18" s="3">
        <f t="shared" si="9"/>
        <v>50</v>
      </c>
    </row>
    <row r="19" ht="27" customHeight="1" spans="1:17">
      <c r="A19" s="12" t="s">
        <v>24</v>
      </c>
      <c r="B19" s="13">
        <v>124.51</v>
      </c>
      <c r="C19" s="13">
        <f t="shared" ref="C19:C22" si="10">$M$26+N19+$C$24</f>
        <v>5500</v>
      </c>
      <c r="D19" s="13">
        <f t="shared" si="1"/>
        <v>684805</v>
      </c>
      <c r="E19" s="30">
        <v>124.87</v>
      </c>
      <c r="F19" s="30">
        <f t="shared" ref="F19:F22" si="11">$M$26+N19</f>
        <v>5450</v>
      </c>
      <c r="G19" s="30">
        <f t="shared" si="3"/>
        <v>680542</v>
      </c>
      <c r="H19" s="30">
        <v>124.87</v>
      </c>
      <c r="I19" s="30">
        <f t="shared" si="4"/>
        <v>5450</v>
      </c>
      <c r="J19" s="30">
        <f t="shared" si="5"/>
        <v>680542</v>
      </c>
      <c r="K19" s="30">
        <v>124.51</v>
      </c>
      <c r="L19" s="30">
        <f t="shared" si="6"/>
        <v>5550</v>
      </c>
      <c r="M19" s="30">
        <f t="shared" si="7"/>
        <v>691031</v>
      </c>
      <c r="N19" s="3">
        <v>150</v>
      </c>
      <c r="P19" s="3">
        <f t="shared" si="8"/>
        <v>50</v>
      </c>
      <c r="Q19" s="3">
        <f t="shared" si="9"/>
        <v>50</v>
      </c>
    </row>
    <row r="20" ht="27" customHeight="1" spans="1:17">
      <c r="A20" s="12" t="s">
        <v>25</v>
      </c>
      <c r="B20" s="30">
        <v>124.51</v>
      </c>
      <c r="C20" s="30">
        <f t="shared" si="10"/>
        <v>5450</v>
      </c>
      <c r="D20" s="30">
        <f t="shared" si="1"/>
        <v>678580</v>
      </c>
      <c r="E20" s="30">
        <v>124.87</v>
      </c>
      <c r="F20" s="30">
        <f t="shared" si="11"/>
        <v>5400</v>
      </c>
      <c r="G20" s="30">
        <f t="shared" si="3"/>
        <v>674298</v>
      </c>
      <c r="H20" s="30">
        <v>124.87</v>
      </c>
      <c r="I20" s="30">
        <f t="shared" si="4"/>
        <v>5400</v>
      </c>
      <c r="J20" s="30">
        <f t="shared" si="5"/>
        <v>674298</v>
      </c>
      <c r="K20" s="30">
        <v>124.51</v>
      </c>
      <c r="L20" s="30">
        <f t="shared" si="6"/>
        <v>5500</v>
      </c>
      <c r="M20" s="30">
        <f t="shared" si="7"/>
        <v>684805</v>
      </c>
      <c r="N20" s="3">
        <v>100</v>
      </c>
      <c r="P20" s="3">
        <f t="shared" si="8"/>
        <v>50</v>
      </c>
      <c r="Q20" s="3">
        <f t="shared" si="9"/>
        <v>50</v>
      </c>
    </row>
    <row r="21" ht="27" customHeight="1" spans="1:17">
      <c r="A21" s="12" t="s">
        <v>26</v>
      </c>
      <c r="B21" s="13">
        <v>124.51</v>
      </c>
      <c r="C21" s="13">
        <f t="shared" si="10"/>
        <v>5400</v>
      </c>
      <c r="D21" s="13">
        <f t="shared" si="1"/>
        <v>672354</v>
      </c>
      <c r="E21" s="30">
        <v>124.87</v>
      </c>
      <c r="F21" s="30">
        <f t="shared" si="11"/>
        <v>5350</v>
      </c>
      <c r="G21" s="30">
        <f t="shared" si="3"/>
        <v>668055</v>
      </c>
      <c r="H21" s="13">
        <v>124.87</v>
      </c>
      <c r="I21" s="13">
        <f t="shared" si="4"/>
        <v>5350</v>
      </c>
      <c r="J21" s="13">
        <f t="shared" si="5"/>
        <v>668055</v>
      </c>
      <c r="K21" s="30">
        <v>124.51</v>
      </c>
      <c r="L21" s="30">
        <f t="shared" si="6"/>
        <v>5450</v>
      </c>
      <c r="M21" s="30">
        <f t="shared" si="7"/>
        <v>678580</v>
      </c>
      <c r="N21" s="3">
        <v>50</v>
      </c>
      <c r="P21" s="3">
        <f t="shared" si="8"/>
        <v>50</v>
      </c>
      <c r="Q21" s="3">
        <f t="shared" si="9"/>
        <v>50</v>
      </c>
    </row>
    <row r="22" ht="27" customHeight="1" spans="1:17">
      <c r="A22" s="12" t="s">
        <v>27</v>
      </c>
      <c r="B22" s="13">
        <v>124.51</v>
      </c>
      <c r="C22" s="13">
        <f t="shared" si="10"/>
        <v>5350</v>
      </c>
      <c r="D22" s="13">
        <f t="shared" si="1"/>
        <v>666129</v>
      </c>
      <c r="E22" s="30">
        <v>124.87</v>
      </c>
      <c r="F22" s="30">
        <f t="shared" si="11"/>
        <v>5300</v>
      </c>
      <c r="G22" s="30">
        <f t="shared" si="3"/>
        <v>661811</v>
      </c>
      <c r="H22" s="30">
        <v>124.87</v>
      </c>
      <c r="I22" s="30">
        <f>$M$26+N22</f>
        <v>5300</v>
      </c>
      <c r="J22" s="30">
        <f t="shared" si="5"/>
        <v>661811</v>
      </c>
      <c r="K22" s="30">
        <v>124.51</v>
      </c>
      <c r="L22" s="30">
        <f t="shared" si="6"/>
        <v>5400</v>
      </c>
      <c r="M22" s="30">
        <f t="shared" si="7"/>
        <v>672354</v>
      </c>
      <c r="N22" s="3">
        <v>0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 t="shared" ref="B23:H23" si="12">SUM(B5:B22)</f>
        <v>2116.67</v>
      </c>
      <c r="C23" s="4"/>
      <c r="D23" s="4">
        <f t="shared" si="12"/>
        <v>12170857</v>
      </c>
      <c r="E23" s="4">
        <f t="shared" si="12"/>
        <v>2122.79</v>
      </c>
      <c r="F23" s="4"/>
      <c r="G23" s="4">
        <f t="shared" si="12"/>
        <v>12099907</v>
      </c>
      <c r="H23" s="4">
        <f t="shared" si="12"/>
        <v>2372.17</v>
      </c>
      <c r="I23" s="4"/>
      <c r="J23" s="4">
        <f t="shared" ref="J23:M23" si="13">SUM(J5:J22)</f>
        <v>14099907</v>
      </c>
      <c r="K23" s="4">
        <f t="shared" si="13"/>
        <v>2366.05</v>
      </c>
      <c r="L23" s="4"/>
      <c r="M23" s="4">
        <f t="shared" si="13"/>
        <v>14276690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67</v>
      </c>
      <c r="B25" s="16"/>
      <c r="D25" s="2" t="s">
        <v>28</v>
      </c>
      <c r="E25" s="2" t="s">
        <v>68</v>
      </c>
    </row>
    <row r="26" ht="27" customHeight="1" spans="1:13">
      <c r="A26" s="17" t="s">
        <v>29</v>
      </c>
      <c r="B26" s="18">
        <f>B23+E23+H23+K23</f>
        <v>8977.68</v>
      </c>
      <c r="D26" s="2" t="s">
        <v>29</v>
      </c>
      <c r="E26" s="2">
        <f>B26-H5-K5</f>
        <v>8478.92</v>
      </c>
      <c r="M26" s="33">
        <v>5300</v>
      </c>
    </row>
    <row r="27" ht="27" customHeight="1" spans="1:5">
      <c r="A27" s="17" t="s">
        <v>30</v>
      </c>
      <c r="B27" s="18">
        <f>D23+G23+J23+M23</f>
        <v>52647361</v>
      </c>
      <c r="C27" s="52"/>
      <c r="D27" s="2" t="s">
        <v>30</v>
      </c>
      <c r="E27" s="2">
        <f>B27-J5-M5</f>
        <v>48647361</v>
      </c>
    </row>
    <row r="28" ht="27" customHeight="1" spans="1:6">
      <c r="A28" s="17" t="s">
        <v>31</v>
      </c>
      <c r="B28" s="19">
        <f>B27/B26</f>
        <v>5864.25011807059</v>
      </c>
      <c r="D28" s="2" t="s">
        <v>31</v>
      </c>
      <c r="E28" s="2">
        <f>ROUND(E27/E26,2)</f>
        <v>5737.45</v>
      </c>
      <c r="F28" s="3">
        <v>6300</v>
      </c>
    </row>
    <row r="29" ht="27.95" customHeight="1" spans="1:5">
      <c r="A29" s="55"/>
      <c r="B29" s="53"/>
      <c r="D29" s="2"/>
      <c r="E29" s="2"/>
    </row>
    <row r="30" ht="27.95" customHeight="1" spans="1:5">
      <c r="A30" s="55"/>
      <c r="B30" s="53"/>
      <c r="D30" s="2"/>
      <c r="E30" s="2"/>
    </row>
    <row r="31" ht="45.5" spans="1:13">
      <c r="A31" s="6" t="s">
        <v>69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1"/>
    </row>
    <row r="32" ht="27" customHeight="1" spans="1:13">
      <c r="A32" s="8"/>
      <c r="B32" s="9" t="s">
        <v>2</v>
      </c>
      <c r="C32" s="10"/>
      <c r="D32" s="11"/>
      <c r="E32" s="9" t="s">
        <v>3</v>
      </c>
      <c r="F32" s="10"/>
      <c r="G32" s="11"/>
      <c r="H32" s="9" t="s">
        <v>4</v>
      </c>
      <c r="I32" s="10"/>
      <c r="J32" s="11"/>
      <c r="K32" s="9" t="s">
        <v>5</v>
      </c>
      <c r="L32" s="10"/>
      <c r="M32" s="11"/>
    </row>
    <row r="33" ht="27" customHeight="1" spans="1:13">
      <c r="A33" s="8" t="s">
        <v>6</v>
      </c>
      <c r="B33" s="8" t="s">
        <v>7</v>
      </c>
      <c r="C33" s="8" t="s">
        <v>8</v>
      </c>
      <c r="D33" s="8" t="s">
        <v>9</v>
      </c>
      <c r="E33" s="8" t="s">
        <v>7</v>
      </c>
      <c r="F33" s="8" t="s">
        <v>8</v>
      </c>
      <c r="G33" s="8" t="s">
        <v>9</v>
      </c>
      <c r="H33" s="8" t="s">
        <v>7</v>
      </c>
      <c r="I33" s="8" t="s">
        <v>8</v>
      </c>
      <c r="J33" s="8" t="s">
        <v>9</v>
      </c>
      <c r="K33" s="8" t="s">
        <v>7</v>
      </c>
      <c r="L33" s="8" t="s">
        <v>8</v>
      </c>
      <c r="M33" s="8" t="s">
        <v>9</v>
      </c>
    </row>
    <row r="34" ht="27" customHeight="1" spans="1:13">
      <c r="A34" s="12" t="s">
        <v>10</v>
      </c>
      <c r="B34" s="13"/>
      <c r="C34" s="13"/>
      <c r="D34" s="13"/>
      <c r="E34" s="13"/>
      <c r="F34" s="13"/>
      <c r="G34" s="13"/>
      <c r="H34" s="13">
        <v>250.74</v>
      </c>
      <c r="I34" s="13">
        <f>ROUND(J34/H34,0)</f>
        <v>7976</v>
      </c>
      <c r="J34" s="13">
        <v>2000000</v>
      </c>
      <c r="K34" s="13">
        <v>250.74</v>
      </c>
      <c r="L34" s="13">
        <f>ROUND(M34/K34,0)</f>
        <v>7976</v>
      </c>
      <c r="M34" s="13">
        <v>2000000</v>
      </c>
    </row>
    <row r="35" ht="27" customHeight="1" spans="1:17">
      <c r="A35" s="12" t="s">
        <v>11</v>
      </c>
      <c r="B35" s="13">
        <v>125.19</v>
      </c>
      <c r="C35" s="13">
        <f t="shared" ref="C35:C47" si="14">$M$54+N35+$C$53+$D$53</f>
        <v>6150</v>
      </c>
      <c r="D35" s="13">
        <f t="shared" ref="D35:D51" si="15">ROUND(C35*B35,0)</f>
        <v>769919</v>
      </c>
      <c r="E35" s="13">
        <v>125.55</v>
      </c>
      <c r="F35" s="13">
        <f t="shared" ref="F35:F47" si="16">$M$54+N35+$F$53</f>
        <v>6100</v>
      </c>
      <c r="G35" s="13">
        <f t="shared" ref="G35:G51" si="17">ROUND(F35*E35,0)</f>
        <v>765855</v>
      </c>
      <c r="H35" s="13">
        <v>125.55</v>
      </c>
      <c r="I35" s="13">
        <f t="shared" ref="I35:I47" si="18">$M$54+N35+$I$53</f>
        <v>6100</v>
      </c>
      <c r="J35" s="13">
        <f t="shared" ref="J35:J51" si="19">ROUND(I35*H35,0)</f>
        <v>765855</v>
      </c>
      <c r="K35" s="30">
        <v>125.19</v>
      </c>
      <c r="L35" s="30">
        <f t="shared" ref="L35:L51" si="20">$M$54+N35+$L$53</f>
        <v>6200</v>
      </c>
      <c r="M35" s="30">
        <f t="shared" ref="M35:M51" si="21">ROUND(L35*K35,0)</f>
        <v>776178</v>
      </c>
      <c r="N35" s="3">
        <v>800</v>
      </c>
      <c r="P35" s="3">
        <f t="shared" ref="P35:P51" si="22">L35-C35</f>
        <v>50</v>
      </c>
      <c r="Q35" s="3">
        <f t="shared" ref="Q35:Q51" si="23">C35-F35</f>
        <v>50</v>
      </c>
    </row>
    <row r="36" ht="27" customHeight="1" spans="1:17">
      <c r="A36" s="12" t="s">
        <v>12</v>
      </c>
      <c r="B36" s="13">
        <v>125.19</v>
      </c>
      <c r="C36" s="13">
        <f t="shared" si="14"/>
        <v>6100</v>
      </c>
      <c r="D36" s="13">
        <f t="shared" si="15"/>
        <v>763659</v>
      </c>
      <c r="E36" s="13">
        <v>125.55</v>
      </c>
      <c r="F36" s="13">
        <f t="shared" si="16"/>
        <v>6050</v>
      </c>
      <c r="G36" s="13">
        <f t="shared" si="17"/>
        <v>759578</v>
      </c>
      <c r="H36" s="30">
        <v>125.55</v>
      </c>
      <c r="I36" s="30">
        <f t="shared" si="18"/>
        <v>6050</v>
      </c>
      <c r="J36" s="30">
        <f t="shared" si="19"/>
        <v>759578</v>
      </c>
      <c r="K36" s="30">
        <v>125.19</v>
      </c>
      <c r="L36" s="30">
        <f t="shared" si="20"/>
        <v>6150</v>
      </c>
      <c r="M36" s="30">
        <f t="shared" si="21"/>
        <v>769919</v>
      </c>
      <c r="N36" s="3">
        <v>750</v>
      </c>
      <c r="P36" s="3">
        <f t="shared" si="22"/>
        <v>50</v>
      </c>
      <c r="Q36" s="3">
        <f t="shared" si="23"/>
        <v>50</v>
      </c>
    </row>
    <row r="37" ht="27" customHeight="1" spans="1:17">
      <c r="A37" s="12" t="s">
        <v>13</v>
      </c>
      <c r="B37" s="13">
        <v>125.19</v>
      </c>
      <c r="C37" s="13">
        <f t="shared" si="14"/>
        <v>6050</v>
      </c>
      <c r="D37" s="13">
        <f t="shared" si="15"/>
        <v>757400</v>
      </c>
      <c r="E37" s="13">
        <v>125.55</v>
      </c>
      <c r="F37" s="13">
        <f t="shared" si="16"/>
        <v>6000</v>
      </c>
      <c r="G37" s="13">
        <f t="shared" si="17"/>
        <v>753300</v>
      </c>
      <c r="H37" s="13">
        <v>125.55</v>
      </c>
      <c r="I37" s="13">
        <f t="shared" si="18"/>
        <v>6000</v>
      </c>
      <c r="J37" s="13">
        <f t="shared" si="19"/>
        <v>753300</v>
      </c>
      <c r="K37" s="30">
        <v>125.19</v>
      </c>
      <c r="L37" s="30">
        <f t="shared" si="20"/>
        <v>6100</v>
      </c>
      <c r="M37" s="30">
        <f t="shared" si="21"/>
        <v>763659</v>
      </c>
      <c r="N37" s="3">
        <v>700</v>
      </c>
      <c r="P37" s="3">
        <f t="shared" si="22"/>
        <v>50</v>
      </c>
      <c r="Q37" s="3">
        <f t="shared" si="23"/>
        <v>50</v>
      </c>
    </row>
    <row r="38" ht="27" customHeight="1" spans="1:17">
      <c r="A38" s="12" t="s">
        <v>14</v>
      </c>
      <c r="B38" s="13">
        <v>125.19</v>
      </c>
      <c r="C38" s="13">
        <f t="shared" si="14"/>
        <v>6000</v>
      </c>
      <c r="D38" s="13">
        <f t="shared" si="15"/>
        <v>751140</v>
      </c>
      <c r="E38" s="13">
        <v>125.55</v>
      </c>
      <c r="F38" s="13">
        <f t="shared" si="16"/>
        <v>5950</v>
      </c>
      <c r="G38" s="13">
        <f t="shared" si="17"/>
        <v>747023</v>
      </c>
      <c r="H38" s="13">
        <v>125.55</v>
      </c>
      <c r="I38" s="13">
        <f t="shared" si="18"/>
        <v>5950</v>
      </c>
      <c r="J38" s="13">
        <f t="shared" si="19"/>
        <v>747023</v>
      </c>
      <c r="K38" s="13">
        <v>125.19</v>
      </c>
      <c r="L38" s="13">
        <f t="shared" si="20"/>
        <v>6050</v>
      </c>
      <c r="M38" s="13">
        <f t="shared" si="21"/>
        <v>757400</v>
      </c>
      <c r="N38" s="3">
        <v>650</v>
      </c>
      <c r="P38" s="3">
        <f t="shared" si="22"/>
        <v>50</v>
      </c>
      <c r="Q38" s="3">
        <f t="shared" si="23"/>
        <v>50</v>
      </c>
    </row>
    <row r="39" ht="27" customHeight="1" spans="1:17">
      <c r="A39" s="12" t="s">
        <v>15</v>
      </c>
      <c r="B39" s="13">
        <v>125.19</v>
      </c>
      <c r="C39" s="13">
        <f t="shared" si="14"/>
        <v>5950</v>
      </c>
      <c r="D39" s="13">
        <f t="shared" si="15"/>
        <v>744881</v>
      </c>
      <c r="E39" s="13">
        <v>125.55</v>
      </c>
      <c r="F39" s="13">
        <f t="shared" si="16"/>
        <v>5900</v>
      </c>
      <c r="G39" s="13">
        <f t="shared" si="17"/>
        <v>740745</v>
      </c>
      <c r="H39" s="13">
        <v>125.55</v>
      </c>
      <c r="I39" s="13">
        <f t="shared" si="18"/>
        <v>5900</v>
      </c>
      <c r="J39" s="13">
        <f t="shared" si="19"/>
        <v>740745</v>
      </c>
      <c r="K39" s="30">
        <v>125.19</v>
      </c>
      <c r="L39" s="30">
        <f t="shared" si="20"/>
        <v>6000</v>
      </c>
      <c r="M39" s="30">
        <f t="shared" si="21"/>
        <v>751140</v>
      </c>
      <c r="N39" s="3">
        <v>600</v>
      </c>
      <c r="P39" s="3">
        <f t="shared" si="22"/>
        <v>50</v>
      </c>
      <c r="Q39" s="3">
        <f t="shared" si="23"/>
        <v>50</v>
      </c>
    </row>
    <row r="40" ht="27" customHeight="1" spans="1:17">
      <c r="A40" s="12" t="s">
        <v>16</v>
      </c>
      <c r="B40" s="30">
        <v>125.19</v>
      </c>
      <c r="C40" s="30">
        <f t="shared" si="14"/>
        <v>5900</v>
      </c>
      <c r="D40" s="30">
        <f t="shared" si="15"/>
        <v>738621</v>
      </c>
      <c r="E40" s="30">
        <v>125.55</v>
      </c>
      <c r="F40" s="30">
        <f t="shared" si="16"/>
        <v>5850</v>
      </c>
      <c r="G40" s="30">
        <f t="shared" si="17"/>
        <v>734468</v>
      </c>
      <c r="H40" s="30">
        <v>125.55</v>
      </c>
      <c r="I40" s="30">
        <f t="shared" si="18"/>
        <v>5850</v>
      </c>
      <c r="J40" s="30">
        <f t="shared" si="19"/>
        <v>734468</v>
      </c>
      <c r="K40" s="30">
        <v>125.19</v>
      </c>
      <c r="L40" s="30">
        <f t="shared" si="20"/>
        <v>5950</v>
      </c>
      <c r="M40" s="30">
        <f t="shared" si="21"/>
        <v>744881</v>
      </c>
      <c r="N40" s="3">
        <v>550</v>
      </c>
      <c r="P40" s="3">
        <f t="shared" si="22"/>
        <v>50</v>
      </c>
      <c r="Q40" s="3">
        <f t="shared" si="23"/>
        <v>50</v>
      </c>
    </row>
    <row r="41" ht="27" customHeight="1" spans="1:17">
      <c r="A41" s="12" t="s">
        <v>17</v>
      </c>
      <c r="B41" s="30">
        <v>125.19</v>
      </c>
      <c r="C41" s="30">
        <f t="shared" si="14"/>
        <v>5850</v>
      </c>
      <c r="D41" s="30">
        <f t="shared" si="15"/>
        <v>732362</v>
      </c>
      <c r="E41" s="13">
        <v>125.55</v>
      </c>
      <c r="F41" s="13">
        <f t="shared" si="16"/>
        <v>5800</v>
      </c>
      <c r="G41" s="13">
        <f t="shared" si="17"/>
        <v>728190</v>
      </c>
      <c r="H41" s="30">
        <v>125.55</v>
      </c>
      <c r="I41" s="30">
        <f t="shared" si="18"/>
        <v>5800</v>
      </c>
      <c r="J41" s="30">
        <f t="shared" si="19"/>
        <v>728190</v>
      </c>
      <c r="K41" s="30">
        <v>125.19</v>
      </c>
      <c r="L41" s="30">
        <f t="shared" si="20"/>
        <v>5900</v>
      </c>
      <c r="M41" s="30">
        <f t="shared" si="21"/>
        <v>738621</v>
      </c>
      <c r="N41" s="3">
        <v>500</v>
      </c>
      <c r="P41" s="3">
        <f t="shared" si="22"/>
        <v>50</v>
      </c>
      <c r="Q41" s="3">
        <f t="shared" si="23"/>
        <v>50</v>
      </c>
    </row>
    <row r="42" ht="27" customHeight="1" spans="1:17">
      <c r="A42" s="12" t="s">
        <v>18</v>
      </c>
      <c r="B42" s="30">
        <v>125.19</v>
      </c>
      <c r="C42" s="30">
        <f t="shared" si="14"/>
        <v>5800</v>
      </c>
      <c r="D42" s="30">
        <f t="shared" si="15"/>
        <v>726102</v>
      </c>
      <c r="E42" s="30">
        <v>125.55</v>
      </c>
      <c r="F42" s="30">
        <f t="shared" si="16"/>
        <v>5750</v>
      </c>
      <c r="G42" s="30">
        <f t="shared" si="17"/>
        <v>721913</v>
      </c>
      <c r="H42" s="30">
        <v>125.55</v>
      </c>
      <c r="I42" s="30">
        <f t="shared" si="18"/>
        <v>5750</v>
      </c>
      <c r="J42" s="30">
        <f t="shared" si="19"/>
        <v>721913</v>
      </c>
      <c r="K42" s="30">
        <v>125.19</v>
      </c>
      <c r="L42" s="30">
        <f t="shared" si="20"/>
        <v>5850</v>
      </c>
      <c r="M42" s="30">
        <f t="shared" si="21"/>
        <v>732362</v>
      </c>
      <c r="N42" s="3">
        <v>450</v>
      </c>
      <c r="P42" s="3">
        <f t="shared" si="22"/>
        <v>50</v>
      </c>
      <c r="Q42" s="3">
        <f t="shared" si="23"/>
        <v>50</v>
      </c>
    </row>
    <row r="43" ht="27" customHeight="1" spans="1:17">
      <c r="A43" s="12" t="s">
        <v>19</v>
      </c>
      <c r="B43" s="30">
        <v>125.19</v>
      </c>
      <c r="C43" s="30">
        <f t="shared" si="14"/>
        <v>5750</v>
      </c>
      <c r="D43" s="30">
        <f t="shared" si="15"/>
        <v>719843</v>
      </c>
      <c r="E43" s="30">
        <v>125.55</v>
      </c>
      <c r="F43" s="30">
        <f t="shared" si="16"/>
        <v>5700</v>
      </c>
      <c r="G43" s="30">
        <f t="shared" si="17"/>
        <v>715635</v>
      </c>
      <c r="H43" s="30">
        <v>125.55</v>
      </c>
      <c r="I43" s="30">
        <f t="shared" si="18"/>
        <v>5700</v>
      </c>
      <c r="J43" s="30">
        <f t="shared" si="19"/>
        <v>715635</v>
      </c>
      <c r="K43" s="36">
        <v>125.19</v>
      </c>
      <c r="L43" s="36">
        <f t="shared" si="20"/>
        <v>5800</v>
      </c>
      <c r="M43" s="36">
        <f t="shared" si="21"/>
        <v>726102</v>
      </c>
      <c r="N43" s="3">
        <v>400</v>
      </c>
      <c r="P43" s="3">
        <f t="shared" si="22"/>
        <v>50</v>
      </c>
      <c r="Q43" s="3">
        <f t="shared" si="23"/>
        <v>50</v>
      </c>
    </row>
    <row r="44" ht="27" customHeight="1" spans="1:17">
      <c r="A44" s="12" t="s">
        <v>20</v>
      </c>
      <c r="B44" s="30">
        <v>125.19</v>
      </c>
      <c r="C44" s="30">
        <f t="shared" si="14"/>
        <v>5700</v>
      </c>
      <c r="D44" s="30">
        <f t="shared" si="15"/>
        <v>713583</v>
      </c>
      <c r="E44" s="13">
        <v>125.55</v>
      </c>
      <c r="F44" s="13">
        <f t="shared" si="16"/>
        <v>5650</v>
      </c>
      <c r="G44" s="13">
        <f t="shared" si="17"/>
        <v>709358</v>
      </c>
      <c r="H44" s="30">
        <v>125.55</v>
      </c>
      <c r="I44" s="30">
        <f t="shared" si="18"/>
        <v>5650</v>
      </c>
      <c r="J44" s="30">
        <f t="shared" si="19"/>
        <v>709358</v>
      </c>
      <c r="K44" s="30">
        <v>125.19</v>
      </c>
      <c r="L44" s="30">
        <f t="shared" si="20"/>
        <v>5750</v>
      </c>
      <c r="M44" s="30">
        <f t="shared" si="21"/>
        <v>719843</v>
      </c>
      <c r="N44" s="3">
        <v>350</v>
      </c>
      <c r="P44" s="3">
        <f t="shared" si="22"/>
        <v>50</v>
      </c>
      <c r="Q44" s="3">
        <f t="shared" si="23"/>
        <v>50</v>
      </c>
    </row>
    <row r="45" ht="27" customHeight="1" spans="1:17">
      <c r="A45" s="12" t="s">
        <v>21</v>
      </c>
      <c r="B45" s="30">
        <v>125.19</v>
      </c>
      <c r="C45" s="30">
        <f t="shared" si="14"/>
        <v>5650</v>
      </c>
      <c r="D45" s="30">
        <f t="shared" si="15"/>
        <v>707324</v>
      </c>
      <c r="E45" s="30">
        <v>125.55</v>
      </c>
      <c r="F45" s="30">
        <f t="shared" si="16"/>
        <v>5600</v>
      </c>
      <c r="G45" s="30">
        <f t="shared" si="17"/>
        <v>703080</v>
      </c>
      <c r="H45" s="30">
        <v>125.55</v>
      </c>
      <c r="I45" s="30">
        <f t="shared" si="18"/>
        <v>5600</v>
      </c>
      <c r="J45" s="30">
        <f t="shared" si="19"/>
        <v>703080</v>
      </c>
      <c r="K45" s="30">
        <v>125.19</v>
      </c>
      <c r="L45" s="30">
        <f t="shared" si="20"/>
        <v>5700</v>
      </c>
      <c r="M45" s="30">
        <f t="shared" si="21"/>
        <v>713583</v>
      </c>
      <c r="N45" s="3">
        <v>300</v>
      </c>
      <c r="P45" s="3">
        <f t="shared" si="22"/>
        <v>50</v>
      </c>
      <c r="Q45" s="3">
        <f t="shared" si="23"/>
        <v>50</v>
      </c>
    </row>
    <row r="46" ht="27" customHeight="1" spans="1:17">
      <c r="A46" s="12" t="s">
        <v>22</v>
      </c>
      <c r="B46" s="30">
        <v>125.19</v>
      </c>
      <c r="C46" s="30">
        <f t="shared" si="14"/>
        <v>5600</v>
      </c>
      <c r="D46" s="30">
        <f t="shared" si="15"/>
        <v>701064</v>
      </c>
      <c r="E46" s="30">
        <v>125.55</v>
      </c>
      <c r="F46" s="30">
        <f t="shared" si="16"/>
        <v>5550</v>
      </c>
      <c r="G46" s="30">
        <f t="shared" si="17"/>
        <v>696803</v>
      </c>
      <c r="H46" s="30">
        <v>125.55</v>
      </c>
      <c r="I46" s="30">
        <f t="shared" si="18"/>
        <v>5550</v>
      </c>
      <c r="J46" s="30">
        <f t="shared" si="19"/>
        <v>696803</v>
      </c>
      <c r="K46" s="30">
        <v>125.19</v>
      </c>
      <c r="L46" s="30">
        <f t="shared" si="20"/>
        <v>5650</v>
      </c>
      <c r="M46" s="30">
        <f t="shared" si="21"/>
        <v>707324</v>
      </c>
      <c r="N46" s="3">
        <v>250</v>
      </c>
      <c r="P46" s="3">
        <f t="shared" si="22"/>
        <v>50</v>
      </c>
      <c r="Q46" s="3">
        <f t="shared" si="23"/>
        <v>50</v>
      </c>
    </row>
    <row r="47" ht="27" customHeight="1" spans="1:17">
      <c r="A47" s="12" t="s">
        <v>23</v>
      </c>
      <c r="B47" s="30">
        <v>125.19</v>
      </c>
      <c r="C47" s="30">
        <f t="shared" si="14"/>
        <v>5550</v>
      </c>
      <c r="D47" s="30">
        <f t="shared" si="15"/>
        <v>694805</v>
      </c>
      <c r="E47" s="30">
        <v>125.55</v>
      </c>
      <c r="F47" s="30">
        <f t="shared" si="16"/>
        <v>5500</v>
      </c>
      <c r="G47" s="30">
        <f t="shared" si="17"/>
        <v>690525</v>
      </c>
      <c r="H47" s="30">
        <v>125.55</v>
      </c>
      <c r="I47" s="30">
        <f t="shared" si="18"/>
        <v>5500</v>
      </c>
      <c r="J47" s="30">
        <f t="shared" si="19"/>
        <v>690525</v>
      </c>
      <c r="K47" s="30">
        <v>125.19</v>
      </c>
      <c r="L47" s="30">
        <f t="shared" si="20"/>
        <v>5600</v>
      </c>
      <c r="M47" s="30">
        <f t="shared" si="21"/>
        <v>701064</v>
      </c>
      <c r="N47" s="3">
        <v>200</v>
      </c>
      <c r="P47" s="3">
        <f t="shared" si="22"/>
        <v>50</v>
      </c>
      <c r="Q47" s="3">
        <f t="shared" si="23"/>
        <v>50</v>
      </c>
    </row>
    <row r="48" ht="27" customHeight="1" spans="1:17">
      <c r="A48" s="12" t="s">
        <v>24</v>
      </c>
      <c r="B48" s="30">
        <v>125.19</v>
      </c>
      <c r="C48" s="30">
        <f t="shared" ref="C48:C51" si="24">$M$54+N48+$C$53</f>
        <v>5500</v>
      </c>
      <c r="D48" s="30">
        <f t="shared" si="15"/>
        <v>688545</v>
      </c>
      <c r="E48" s="30">
        <v>125.55</v>
      </c>
      <c r="F48" s="30">
        <f t="shared" ref="F48:F51" si="25">$M$54+N48</f>
        <v>5450</v>
      </c>
      <c r="G48" s="30">
        <f t="shared" si="17"/>
        <v>684248</v>
      </c>
      <c r="H48" s="30">
        <v>125.55</v>
      </c>
      <c r="I48" s="30">
        <f t="shared" ref="I48:I51" si="26">$M$54+N48</f>
        <v>5450</v>
      </c>
      <c r="J48" s="30">
        <f t="shared" si="19"/>
        <v>684248</v>
      </c>
      <c r="K48" s="30">
        <v>125.19</v>
      </c>
      <c r="L48" s="30">
        <f t="shared" si="20"/>
        <v>5550</v>
      </c>
      <c r="M48" s="30">
        <f t="shared" si="21"/>
        <v>694805</v>
      </c>
      <c r="N48" s="3">
        <v>150</v>
      </c>
      <c r="P48" s="3">
        <f t="shared" si="22"/>
        <v>50</v>
      </c>
      <c r="Q48" s="3">
        <f t="shared" si="23"/>
        <v>50</v>
      </c>
    </row>
    <row r="49" ht="27" customHeight="1" spans="1:17">
      <c r="A49" s="12" t="s">
        <v>25</v>
      </c>
      <c r="B49" s="30">
        <v>125.19</v>
      </c>
      <c r="C49" s="30">
        <f t="shared" si="24"/>
        <v>5450</v>
      </c>
      <c r="D49" s="30">
        <f t="shared" si="15"/>
        <v>682286</v>
      </c>
      <c r="E49" s="13">
        <v>125.55</v>
      </c>
      <c r="F49" s="13">
        <f t="shared" si="25"/>
        <v>5400</v>
      </c>
      <c r="G49" s="13">
        <f t="shared" si="17"/>
        <v>677970</v>
      </c>
      <c r="H49" s="13">
        <v>125.55</v>
      </c>
      <c r="I49" s="13">
        <f t="shared" si="26"/>
        <v>5400</v>
      </c>
      <c r="J49" s="13">
        <f t="shared" si="19"/>
        <v>677970</v>
      </c>
      <c r="K49" s="30">
        <v>125.19</v>
      </c>
      <c r="L49" s="30">
        <f t="shared" si="20"/>
        <v>5500</v>
      </c>
      <c r="M49" s="30">
        <f t="shared" si="21"/>
        <v>688545</v>
      </c>
      <c r="N49" s="3">
        <v>100</v>
      </c>
      <c r="P49" s="3">
        <f t="shared" si="22"/>
        <v>50</v>
      </c>
      <c r="Q49" s="3">
        <f t="shared" si="23"/>
        <v>50</v>
      </c>
    </row>
    <row r="50" ht="27" customHeight="1" spans="1:17">
      <c r="A50" s="12" t="s">
        <v>26</v>
      </c>
      <c r="B50" s="13">
        <v>125.19</v>
      </c>
      <c r="C50" s="13">
        <f t="shared" si="24"/>
        <v>5400</v>
      </c>
      <c r="D50" s="13">
        <f t="shared" si="15"/>
        <v>676026</v>
      </c>
      <c r="E50" s="30">
        <v>125.55</v>
      </c>
      <c r="F50" s="30">
        <f t="shared" si="25"/>
        <v>5350</v>
      </c>
      <c r="G50" s="30">
        <f t="shared" si="17"/>
        <v>671693</v>
      </c>
      <c r="H50" s="30">
        <v>125.55</v>
      </c>
      <c r="I50" s="30">
        <f t="shared" si="26"/>
        <v>5350</v>
      </c>
      <c r="J50" s="30">
        <f t="shared" si="19"/>
        <v>671693</v>
      </c>
      <c r="K50" s="13">
        <v>125.19</v>
      </c>
      <c r="L50" s="13">
        <f t="shared" si="20"/>
        <v>5450</v>
      </c>
      <c r="M50" s="13">
        <f t="shared" si="21"/>
        <v>682286</v>
      </c>
      <c r="N50" s="3">
        <v>50</v>
      </c>
      <c r="P50" s="3">
        <f t="shared" si="22"/>
        <v>50</v>
      </c>
      <c r="Q50" s="3">
        <f t="shared" si="23"/>
        <v>50</v>
      </c>
    </row>
    <row r="51" ht="27" customHeight="1" spans="1:17">
      <c r="A51" s="12" t="s">
        <v>27</v>
      </c>
      <c r="B51" s="30">
        <v>103.94</v>
      </c>
      <c r="C51" s="30">
        <f t="shared" si="24"/>
        <v>5350</v>
      </c>
      <c r="D51" s="30">
        <f t="shared" si="15"/>
        <v>556079</v>
      </c>
      <c r="E51" s="13">
        <v>103.94</v>
      </c>
      <c r="F51" s="13">
        <f t="shared" si="25"/>
        <v>5300</v>
      </c>
      <c r="G51" s="13">
        <f t="shared" si="17"/>
        <v>550882</v>
      </c>
      <c r="H51" s="30">
        <v>103.94</v>
      </c>
      <c r="I51" s="30">
        <f t="shared" si="26"/>
        <v>5300</v>
      </c>
      <c r="J51" s="30">
        <f t="shared" si="19"/>
        <v>550882</v>
      </c>
      <c r="K51" s="30">
        <v>103.94</v>
      </c>
      <c r="L51" s="30">
        <f t="shared" si="20"/>
        <v>5400</v>
      </c>
      <c r="M51" s="30">
        <f t="shared" si="21"/>
        <v>561276</v>
      </c>
      <c r="N51" s="3">
        <v>0</v>
      </c>
      <c r="P51" s="3">
        <f t="shared" si="22"/>
        <v>50</v>
      </c>
      <c r="Q51" s="3">
        <f t="shared" si="23"/>
        <v>50</v>
      </c>
    </row>
    <row r="52" ht="27" customHeight="1" spans="2:13">
      <c r="B52" s="14">
        <f t="shared" ref="B52:M52" si="27">SUM(B34:B51)</f>
        <v>2106.98</v>
      </c>
      <c r="C52" s="14">
        <f t="shared" si="27"/>
        <v>97750</v>
      </c>
      <c r="D52" s="14">
        <f t="shared" si="27"/>
        <v>12123639</v>
      </c>
      <c r="E52" s="14">
        <f t="shared" si="27"/>
        <v>2112.74</v>
      </c>
      <c r="F52" s="14">
        <f t="shared" si="27"/>
        <v>96900</v>
      </c>
      <c r="G52" s="14">
        <f t="shared" si="27"/>
        <v>12051266</v>
      </c>
      <c r="H52" s="14">
        <f t="shared" si="27"/>
        <v>2363.48</v>
      </c>
      <c r="I52" s="14">
        <f t="shared" si="27"/>
        <v>104876</v>
      </c>
      <c r="J52" s="14">
        <f t="shared" si="27"/>
        <v>14051266</v>
      </c>
      <c r="K52" s="14">
        <f t="shared" si="27"/>
        <v>2357.72</v>
      </c>
      <c r="L52" s="14">
        <f t="shared" si="27"/>
        <v>106576</v>
      </c>
      <c r="M52" s="14">
        <f t="shared" si="27"/>
        <v>14228988</v>
      </c>
    </row>
    <row r="53" ht="21.95" customHeight="1" spans="1:13">
      <c r="A53" s="2"/>
      <c r="B53" s="4"/>
      <c r="C53" s="4">
        <v>50</v>
      </c>
      <c r="D53" s="4">
        <v>0</v>
      </c>
      <c r="E53" s="4"/>
      <c r="F53" s="4">
        <v>0</v>
      </c>
      <c r="G53" s="4"/>
      <c r="H53" s="4"/>
      <c r="I53" s="4">
        <v>0</v>
      </c>
      <c r="J53" s="4"/>
      <c r="K53" s="4"/>
      <c r="L53" s="4">
        <v>100</v>
      </c>
      <c r="M53" s="4"/>
    </row>
    <row r="54" ht="20.1" customHeight="1" spans="13:13">
      <c r="M54" s="33">
        <v>5300</v>
      </c>
    </row>
    <row r="55" ht="14.1" customHeight="1"/>
    <row r="56" ht="27" customHeight="1" spans="1:4">
      <c r="A56" s="15" t="s">
        <v>70</v>
      </c>
      <c r="B56" s="16"/>
      <c r="D56" s="3" t="s">
        <v>71</v>
      </c>
    </row>
    <row r="57" ht="27" customHeight="1" spans="1:4">
      <c r="A57" s="17" t="s">
        <v>29</v>
      </c>
      <c r="B57" s="18">
        <f>B52+E52+H52+K52</f>
        <v>8940.92</v>
      </c>
      <c r="D57" s="3">
        <f>B57-H34-K34</f>
        <v>8439.44</v>
      </c>
    </row>
    <row r="58" ht="27" customHeight="1" spans="1:4">
      <c r="A58" s="17" t="s">
        <v>30</v>
      </c>
      <c r="B58" s="18">
        <f>D52+G52+J52+M52</f>
        <v>52455159</v>
      </c>
      <c r="D58" s="3">
        <f>B58-J34-M34</f>
        <v>48455159</v>
      </c>
    </row>
    <row r="59" ht="27" customHeight="1" spans="1:5">
      <c r="A59" s="17" t="s">
        <v>31</v>
      </c>
      <c r="B59" s="19">
        <f>B58/B57</f>
        <v>5866.86370082721</v>
      </c>
      <c r="D59" s="3">
        <f>ROUND(D58/D57,2)</f>
        <v>5741.51</v>
      </c>
      <c r="E59" s="3">
        <v>6200</v>
      </c>
    </row>
    <row r="61" ht="45.5" spans="1:13">
      <c r="A61" s="20" t="s">
        <v>72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="1" customFormat="1" ht="27" customHeight="1" spans="1:18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  <c r="P62" s="3"/>
      <c r="Q62" s="3"/>
      <c r="R62" s="3"/>
    </row>
    <row r="63" s="1" customFormat="1" ht="27" customHeight="1" spans="1:18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  <c r="P63" s="3"/>
      <c r="Q63" s="3"/>
      <c r="R63" s="3"/>
    </row>
    <row r="64" s="2" customFormat="1" ht="27" customHeight="1" spans="1:18">
      <c r="A64" s="12" t="s">
        <v>10</v>
      </c>
      <c r="B64" s="13"/>
      <c r="C64" s="13"/>
      <c r="D64" s="13"/>
      <c r="E64" s="13"/>
      <c r="F64" s="13"/>
      <c r="G64" s="13"/>
      <c r="H64" s="30">
        <v>249.38</v>
      </c>
      <c r="I64" s="30">
        <f>ROUND(J64/H64,0)</f>
        <v>8020</v>
      </c>
      <c r="J64" s="30">
        <v>2000000</v>
      </c>
      <c r="K64" s="13">
        <v>249.38</v>
      </c>
      <c r="L64" s="13">
        <f>ROUND(M64/K64,0)</f>
        <v>8020</v>
      </c>
      <c r="M64" s="13">
        <v>2000000</v>
      </c>
      <c r="P64" s="3"/>
      <c r="Q64" s="3"/>
      <c r="R64" s="3"/>
    </row>
    <row r="65" s="2" customFormat="1" ht="27" customHeight="1" spans="1:18">
      <c r="A65" s="12" t="s">
        <v>11</v>
      </c>
      <c r="B65" s="13">
        <v>124.51</v>
      </c>
      <c r="C65" s="13">
        <f t="shared" ref="C65:C77" si="28">$M$88+N65+$C$83+$D$83</f>
        <v>6150</v>
      </c>
      <c r="D65" s="13">
        <f t="shared" ref="D65:D81" si="29">ROUND(C65*B65,0)</f>
        <v>765737</v>
      </c>
      <c r="E65" s="13">
        <v>124.87</v>
      </c>
      <c r="F65" s="13">
        <f t="shared" ref="F65:F77" si="30">$M$88+N65+$F$83</f>
        <v>6100</v>
      </c>
      <c r="G65" s="13">
        <f t="shared" ref="G65:G81" si="31">ROUND(F65*E65,0)</f>
        <v>761707</v>
      </c>
      <c r="H65" s="13">
        <v>124.87</v>
      </c>
      <c r="I65" s="13">
        <f t="shared" ref="I65:I77" si="32">$M$88+N65+$I$83</f>
        <v>6100</v>
      </c>
      <c r="J65" s="13">
        <f t="shared" ref="J65:J81" si="33">ROUND(I65*H65,0)</f>
        <v>761707</v>
      </c>
      <c r="K65" s="30">
        <v>124.51</v>
      </c>
      <c r="L65" s="30">
        <f t="shared" ref="L65:L81" si="34">$M$88+N65+$L$83</f>
        <v>6200</v>
      </c>
      <c r="M65" s="30">
        <f t="shared" ref="M65:M81" si="35">ROUND(L65*K65,0)</f>
        <v>771962</v>
      </c>
      <c r="N65" s="3">
        <v>800</v>
      </c>
      <c r="P65" s="3">
        <f t="shared" ref="P65:P81" si="36">L65-C65</f>
        <v>50</v>
      </c>
      <c r="Q65" s="3">
        <f t="shared" ref="Q65:Q81" si="37">C65-F65</f>
        <v>50</v>
      </c>
      <c r="R65" s="3"/>
    </row>
    <row r="66" s="2" customFormat="1" ht="27" customHeight="1" spans="1:18">
      <c r="A66" s="12" t="s">
        <v>12</v>
      </c>
      <c r="B66" s="13">
        <v>124.51</v>
      </c>
      <c r="C66" s="13">
        <f t="shared" si="28"/>
        <v>6100</v>
      </c>
      <c r="D66" s="13">
        <f t="shared" si="29"/>
        <v>759511</v>
      </c>
      <c r="E66" s="13">
        <v>124.87</v>
      </c>
      <c r="F66" s="13">
        <f t="shared" si="30"/>
        <v>6050</v>
      </c>
      <c r="G66" s="13">
        <f t="shared" si="31"/>
        <v>755464</v>
      </c>
      <c r="H66" s="30">
        <v>124.87</v>
      </c>
      <c r="I66" s="30">
        <f t="shared" si="32"/>
        <v>6050</v>
      </c>
      <c r="J66" s="30">
        <f t="shared" si="33"/>
        <v>755464</v>
      </c>
      <c r="K66" s="36">
        <v>124.51</v>
      </c>
      <c r="L66" s="36">
        <f t="shared" si="34"/>
        <v>6150</v>
      </c>
      <c r="M66" s="36">
        <f t="shared" si="35"/>
        <v>765737</v>
      </c>
      <c r="N66" s="3">
        <v>750</v>
      </c>
      <c r="P66" s="3">
        <f t="shared" si="36"/>
        <v>50</v>
      </c>
      <c r="Q66" s="3">
        <f t="shared" si="37"/>
        <v>50</v>
      </c>
      <c r="R66" s="3"/>
    </row>
    <row r="67" s="2" customFormat="1" ht="27" customHeight="1" spans="1:18">
      <c r="A67" s="12" t="s">
        <v>13</v>
      </c>
      <c r="B67" s="13">
        <v>124.51</v>
      </c>
      <c r="C67" s="13">
        <f t="shared" si="28"/>
        <v>6050</v>
      </c>
      <c r="D67" s="13">
        <f t="shared" si="29"/>
        <v>753286</v>
      </c>
      <c r="E67" s="13">
        <v>124.87</v>
      </c>
      <c r="F67" s="13">
        <f t="shared" si="30"/>
        <v>6000</v>
      </c>
      <c r="G67" s="13">
        <f t="shared" si="31"/>
        <v>749220</v>
      </c>
      <c r="H67" s="13">
        <v>124.87</v>
      </c>
      <c r="I67" s="13">
        <f t="shared" si="32"/>
        <v>6000</v>
      </c>
      <c r="J67" s="13">
        <f t="shared" si="33"/>
        <v>749220</v>
      </c>
      <c r="K67" s="30">
        <v>124.51</v>
      </c>
      <c r="L67" s="30">
        <f t="shared" si="34"/>
        <v>6100</v>
      </c>
      <c r="M67" s="30">
        <f t="shared" si="35"/>
        <v>759511</v>
      </c>
      <c r="N67" s="3">
        <v>700</v>
      </c>
      <c r="P67" s="3">
        <f t="shared" si="36"/>
        <v>50</v>
      </c>
      <c r="Q67" s="3">
        <f t="shared" si="37"/>
        <v>50</v>
      </c>
      <c r="R67" s="3"/>
    </row>
    <row r="68" s="2" customFormat="1" ht="27" customHeight="1" spans="1:18">
      <c r="A68" s="12" t="s">
        <v>14</v>
      </c>
      <c r="B68" s="13">
        <v>124.51</v>
      </c>
      <c r="C68" s="13">
        <f t="shared" si="28"/>
        <v>6000</v>
      </c>
      <c r="D68" s="13">
        <f t="shared" si="29"/>
        <v>747060</v>
      </c>
      <c r="E68" s="13">
        <v>124.87</v>
      </c>
      <c r="F68" s="13">
        <f t="shared" si="30"/>
        <v>5950</v>
      </c>
      <c r="G68" s="13">
        <f t="shared" si="31"/>
        <v>742977</v>
      </c>
      <c r="H68" s="13">
        <v>124.87</v>
      </c>
      <c r="I68" s="13">
        <f t="shared" si="32"/>
        <v>5950</v>
      </c>
      <c r="J68" s="13">
        <f t="shared" si="33"/>
        <v>742977</v>
      </c>
      <c r="K68" s="13">
        <v>124.51</v>
      </c>
      <c r="L68" s="13">
        <f t="shared" si="34"/>
        <v>6050</v>
      </c>
      <c r="M68" s="13">
        <f t="shared" si="35"/>
        <v>753286</v>
      </c>
      <c r="N68" s="3">
        <v>650</v>
      </c>
      <c r="P68" s="3">
        <f t="shared" si="36"/>
        <v>50</v>
      </c>
      <c r="Q68" s="3">
        <f t="shared" si="37"/>
        <v>50</v>
      </c>
      <c r="R68" s="3"/>
    </row>
    <row r="69" s="2" customFormat="1" ht="27" customHeight="1" spans="1:18">
      <c r="A69" s="12" t="s">
        <v>15</v>
      </c>
      <c r="B69" s="13">
        <v>124.51</v>
      </c>
      <c r="C69" s="13">
        <f t="shared" si="28"/>
        <v>5950</v>
      </c>
      <c r="D69" s="13">
        <f t="shared" si="29"/>
        <v>740835</v>
      </c>
      <c r="E69" s="13">
        <v>124.87</v>
      </c>
      <c r="F69" s="13">
        <f t="shared" si="30"/>
        <v>5900</v>
      </c>
      <c r="G69" s="13">
        <f t="shared" si="31"/>
        <v>736733</v>
      </c>
      <c r="H69" s="13">
        <v>124.87</v>
      </c>
      <c r="I69" s="13">
        <f t="shared" si="32"/>
        <v>5900</v>
      </c>
      <c r="J69" s="13">
        <f t="shared" si="33"/>
        <v>736733</v>
      </c>
      <c r="K69" s="30">
        <v>124.51</v>
      </c>
      <c r="L69" s="30">
        <f t="shared" si="34"/>
        <v>6000</v>
      </c>
      <c r="M69" s="30">
        <f t="shared" si="35"/>
        <v>747060</v>
      </c>
      <c r="N69" s="3">
        <v>600</v>
      </c>
      <c r="P69" s="3">
        <f t="shared" si="36"/>
        <v>50</v>
      </c>
      <c r="Q69" s="3">
        <f t="shared" si="37"/>
        <v>50</v>
      </c>
      <c r="R69" s="3"/>
    </row>
    <row r="70" s="2" customFormat="1" ht="27" customHeight="1" spans="1:18">
      <c r="A70" s="12" t="s">
        <v>16</v>
      </c>
      <c r="B70" s="13">
        <v>124.51</v>
      </c>
      <c r="C70" s="13">
        <f t="shared" si="28"/>
        <v>5900</v>
      </c>
      <c r="D70" s="13">
        <f t="shared" si="29"/>
        <v>734609</v>
      </c>
      <c r="E70" s="30">
        <v>124.87</v>
      </c>
      <c r="F70" s="30">
        <f t="shared" si="30"/>
        <v>5850</v>
      </c>
      <c r="G70" s="30">
        <f t="shared" si="31"/>
        <v>730490</v>
      </c>
      <c r="H70" s="30">
        <v>124.87</v>
      </c>
      <c r="I70" s="30">
        <f t="shared" si="32"/>
        <v>5850</v>
      </c>
      <c r="J70" s="30">
        <f t="shared" si="33"/>
        <v>730490</v>
      </c>
      <c r="K70" s="30">
        <v>124.51</v>
      </c>
      <c r="L70" s="30">
        <f t="shared" si="34"/>
        <v>5950</v>
      </c>
      <c r="M70" s="30">
        <f t="shared" si="35"/>
        <v>740835</v>
      </c>
      <c r="N70" s="3">
        <v>550</v>
      </c>
      <c r="P70" s="3">
        <f t="shared" si="36"/>
        <v>50</v>
      </c>
      <c r="Q70" s="3">
        <f t="shared" si="37"/>
        <v>50</v>
      </c>
      <c r="R70" s="3"/>
    </row>
    <row r="71" s="2" customFormat="1" ht="27" customHeight="1" spans="1:18">
      <c r="A71" s="12" t="s">
        <v>17</v>
      </c>
      <c r="B71" s="30">
        <v>124.51</v>
      </c>
      <c r="C71" s="30">
        <f t="shared" si="28"/>
        <v>5850</v>
      </c>
      <c r="D71" s="30">
        <f t="shared" si="29"/>
        <v>728384</v>
      </c>
      <c r="E71" s="13">
        <v>124.87</v>
      </c>
      <c r="F71" s="13">
        <f t="shared" si="30"/>
        <v>5800</v>
      </c>
      <c r="G71" s="13">
        <f t="shared" si="31"/>
        <v>724246</v>
      </c>
      <c r="H71" s="30">
        <v>124.87</v>
      </c>
      <c r="I71" s="30">
        <f t="shared" si="32"/>
        <v>5800</v>
      </c>
      <c r="J71" s="30">
        <f t="shared" si="33"/>
        <v>724246</v>
      </c>
      <c r="K71" s="30">
        <v>124.51</v>
      </c>
      <c r="L71" s="30">
        <f t="shared" si="34"/>
        <v>5900</v>
      </c>
      <c r="M71" s="30">
        <f t="shared" si="35"/>
        <v>734609</v>
      </c>
      <c r="N71" s="3">
        <v>500</v>
      </c>
      <c r="P71" s="3">
        <f t="shared" si="36"/>
        <v>50</v>
      </c>
      <c r="Q71" s="3">
        <f t="shared" si="37"/>
        <v>50</v>
      </c>
      <c r="R71" s="3"/>
    </row>
    <row r="72" s="2" customFormat="1" ht="27" customHeight="1" spans="1:18">
      <c r="A72" s="12" t="s">
        <v>18</v>
      </c>
      <c r="B72" s="30">
        <v>124.51</v>
      </c>
      <c r="C72" s="30">
        <f t="shared" si="28"/>
        <v>5800</v>
      </c>
      <c r="D72" s="30">
        <f t="shared" si="29"/>
        <v>722158</v>
      </c>
      <c r="E72" s="30">
        <v>124.87</v>
      </c>
      <c r="F72" s="30">
        <f t="shared" si="30"/>
        <v>5750</v>
      </c>
      <c r="G72" s="30">
        <f t="shared" si="31"/>
        <v>718003</v>
      </c>
      <c r="H72" s="30">
        <v>124.87</v>
      </c>
      <c r="I72" s="30">
        <f t="shared" si="32"/>
        <v>5750</v>
      </c>
      <c r="J72" s="30">
        <f t="shared" si="33"/>
        <v>718003</v>
      </c>
      <c r="K72" s="30">
        <v>124.51</v>
      </c>
      <c r="L72" s="30">
        <f t="shared" si="34"/>
        <v>5850</v>
      </c>
      <c r="M72" s="30">
        <f t="shared" si="35"/>
        <v>728384</v>
      </c>
      <c r="N72" s="3">
        <v>450</v>
      </c>
      <c r="P72" s="3">
        <f t="shared" si="36"/>
        <v>50</v>
      </c>
      <c r="Q72" s="3">
        <f t="shared" si="37"/>
        <v>50</v>
      </c>
      <c r="R72" s="3"/>
    </row>
    <row r="73" s="2" customFormat="1" ht="27" customHeight="1" spans="1:18">
      <c r="A73" s="12" t="s">
        <v>19</v>
      </c>
      <c r="B73" s="30">
        <v>124.51</v>
      </c>
      <c r="C73" s="30">
        <f t="shared" si="28"/>
        <v>5750</v>
      </c>
      <c r="D73" s="30">
        <f t="shared" si="29"/>
        <v>715933</v>
      </c>
      <c r="E73" s="30">
        <v>124.87</v>
      </c>
      <c r="F73" s="30">
        <f t="shared" si="30"/>
        <v>5700</v>
      </c>
      <c r="G73" s="30">
        <f t="shared" si="31"/>
        <v>711759</v>
      </c>
      <c r="H73" s="30">
        <v>124.87</v>
      </c>
      <c r="I73" s="30">
        <f t="shared" si="32"/>
        <v>5700</v>
      </c>
      <c r="J73" s="30">
        <f t="shared" si="33"/>
        <v>711759</v>
      </c>
      <c r="K73" s="30">
        <v>124.51</v>
      </c>
      <c r="L73" s="30">
        <f t="shared" si="34"/>
        <v>5800</v>
      </c>
      <c r="M73" s="30">
        <f t="shared" si="35"/>
        <v>722158</v>
      </c>
      <c r="N73" s="3">
        <v>400</v>
      </c>
      <c r="P73" s="3">
        <f t="shared" si="36"/>
        <v>50</v>
      </c>
      <c r="Q73" s="3">
        <f t="shared" si="37"/>
        <v>50</v>
      </c>
      <c r="R73" s="3"/>
    </row>
    <row r="74" s="2" customFormat="1" ht="27" customHeight="1" spans="1:18">
      <c r="A74" s="12" t="s">
        <v>20</v>
      </c>
      <c r="B74" s="30">
        <v>124.51</v>
      </c>
      <c r="C74" s="30">
        <f t="shared" si="28"/>
        <v>5700</v>
      </c>
      <c r="D74" s="30">
        <f t="shared" si="29"/>
        <v>709707</v>
      </c>
      <c r="E74" s="30">
        <v>124.87</v>
      </c>
      <c r="F74" s="30">
        <f t="shared" si="30"/>
        <v>5650</v>
      </c>
      <c r="G74" s="30">
        <f t="shared" si="31"/>
        <v>705516</v>
      </c>
      <c r="H74" s="30">
        <v>124.87</v>
      </c>
      <c r="I74" s="30">
        <f t="shared" si="32"/>
        <v>5650</v>
      </c>
      <c r="J74" s="30">
        <f t="shared" si="33"/>
        <v>705516</v>
      </c>
      <c r="K74" s="30">
        <v>124.51</v>
      </c>
      <c r="L74" s="30">
        <f t="shared" si="34"/>
        <v>5750</v>
      </c>
      <c r="M74" s="30">
        <f t="shared" si="35"/>
        <v>715933</v>
      </c>
      <c r="N74" s="3">
        <v>350</v>
      </c>
      <c r="P74" s="3">
        <f t="shared" si="36"/>
        <v>50</v>
      </c>
      <c r="Q74" s="3">
        <f t="shared" si="37"/>
        <v>50</v>
      </c>
      <c r="R74" s="3"/>
    </row>
    <row r="75" s="2" customFormat="1" ht="27" customHeight="1" spans="1:18">
      <c r="A75" s="12" t="s">
        <v>21</v>
      </c>
      <c r="B75" s="30">
        <v>124.51</v>
      </c>
      <c r="C75" s="30">
        <f t="shared" si="28"/>
        <v>5650</v>
      </c>
      <c r="D75" s="30">
        <f t="shared" si="29"/>
        <v>703482</v>
      </c>
      <c r="E75" s="30">
        <v>124.87</v>
      </c>
      <c r="F75" s="30">
        <f t="shared" si="30"/>
        <v>5600</v>
      </c>
      <c r="G75" s="30">
        <f t="shared" si="31"/>
        <v>699272</v>
      </c>
      <c r="H75" s="30">
        <v>124.87</v>
      </c>
      <c r="I75" s="30">
        <f t="shared" si="32"/>
        <v>5600</v>
      </c>
      <c r="J75" s="30">
        <f t="shared" si="33"/>
        <v>699272</v>
      </c>
      <c r="K75" s="30">
        <v>124.51</v>
      </c>
      <c r="L75" s="30">
        <f t="shared" si="34"/>
        <v>5700</v>
      </c>
      <c r="M75" s="30">
        <f t="shared" si="35"/>
        <v>709707</v>
      </c>
      <c r="N75" s="3">
        <v>300</v>
      </c>
      <c r="P75" s="3">
        <f t="shared" si="36"/>
        <v>50</v>
      </c>
      <c r="Q75" s="3">
        <f t="shared" si="37"/>
        <v>50</v>
      </c>
      <c r="R75" s="3"/>
    </row>
    <row r="76" s="2" customFormat="1" ht="27" customHeight="1" spans="1:18">
      <c r="A76" s="12" t="s">
        <v>22</v>
      </c>
      <c r="B76" s="30">
        <v>124.51</v>
      </c>
      <c r="C76" s="30">
        <f t="shared" si="28"/>
        <v>5600</v>
      </c>
      <c r="D76" s="30">
        <f t="shared" si="29"/>
        <v>697256</v>
      </c>
      <c r="E76" s="30">
        <v>124.87</v>
      </c>
      <c r="F76" s="30">
        <f t="shared" si="30"/>
        <v>5550</v>
      </c>
      <c r="G76" s="30">
        <f t="shared" si="31"/>
        <v>693029</v>
      </c>
      <c r="H76" s="30">
        <v>124.87</v>
      </c>
      <c r="I76" s="30">
        <f t="shared" si="32"/>
        <v>5550</v>
      </c>
      <c r="J76" s="30">
        <f t="shared" si="33"/>
        <v>693029</v>
      </c>
      <c r="K76" s="30">
        <v>124.51</v>
      </c>
      <c r="L76" s="30">
        <f t="shared" si="34"/>
        <v>5650</v>
      </c>
      <c r="M76" s="30">
        <f t="shared" si="35"/>
        <v>703482</v>
      </c>
      <c r="N76" s="3">
        <v>250</v>
      </c>
      <c r="P76" s="3">
        <f t="shared" si="36"/>
        <v>50</v>
      </c>
      <c r="Q76" s="3">
        <f t="shared" si="37"/>
        <v>50</v>
      </c>
      <c r="R76" s="3"/>
    </row>
    <row r="77" s="2" customFormat="1" ht="27" customHeight="1" spans="1:18">
      <c r="A77" s="12" t="s">
        <v>23</v>
      </c>
      <c r="B77" s="30">
        <v>124.51</v>
      </c>
      <c r="C77" s="30">
        <f t="shared" si="28"/>
        <v>5550</v>
      </c>
      <c r="D77" s="30">
        <f t="shared" si="29"/>
        <v>691031</v>
      </c>
      <c r="E77" s="30">
        <v>124.87</v>
      </c>
      <c r="F77" s="30">
        <f t="shared" si="30"/>
        <v>5500</v>
      </c>
      <c r="G77" s="30">
        <f t="shared" si="31"/>
        <v>686785</v>
      </c>
      <c r="H77" s="30">
        <v>124.87</v>
      </c>
      <c r="I77" s="30">
        <f t="shared" si="32"/>
        <v>5500</v>
      </c>
      <c r="J77" s="30">
        <f t="shared" si="33"/>
        <v>686785</v>
      </c>
      <c r="K77" s="30">
        <v>124.51</v>
      </c>
      <c r="L77" s="30">
        <f t="shared" si="34"/>
        <v>5600</v>
      </c>
      <c r="M77" s="30">
        <f t="shared" si="35"/>
        <v>697256</v>
      </c>
      <c r="N77" s="3">
        <v>200</v>
      </c>
      <c r="P77" s="3">
        <f t="shared" si="36"/>
        <v>50</v>
      </c>
      <c r="Q77" s="3">
        <f t="shared" si="37"/>
        <v>50</v>
      </c>
      <c r="R77" s="3"/>
    </row>
    <row r="78" s="2" customFormat="1" ht="27" customHeight="1" spans="1:18">
      <c r="A78" s="12" t="s">
        <v>24</v>
      </c>
      <c r="B78" s="30">
        <v>124.51</v>
      </c>
      <c r="C78" s="30">
        <f t="shared" ref="C78:C81" si="38">$M$88+N78+$C$83</f>
        <v>5500</v>
      </c>
      <c r="D78" s="30">
        <f t="shared" si="29"/>
        <v>684805</v>
      </c>
      <c r="E78" s="13">
        <v>124.87</v>
      </c>
      <c r="F78" s="13">
        <f t="shared" ref="F78:F81" si="39">$M$88+N78</f>
        <v>5450</v>
      </c>
      <c r="G78" s="13">
        <f t="shared" si="31"/>
        <v>680542</v>
      </c>
      <c r="H78" s="13">
        <v>124.87</v>
      </c>
      <c r="I78" s="13">
        <f t="shared" ref="I78:I81" si="40">$M$88+N78</f>
        <v>5450</v>
      </c>
      <c r="J78" s="13">
        <f t="shared" si="33"/>
        <v>680542</v>
      </c>
      <c r="K78" s="30">
        <v>124.51</v>
      </c>
      <c r="L78" s="30">
        <f t="shared" si="34"/>
        <v>5550</v>
      </c>
      <c r="M78" s="30">
        <f t="shared" si="35"/>
        <v>691031</v>
      </c>
      <c r="N78" s="3">
        <v>150</v>
      </c>
      <c r="P78" s="3">
        <f t="shared" si="36"/>
        <v>50</v>
      </c>
      <c r="Q78" s="3">
        <f t="shared" si="37"/>
        <v>50</v>
      </c>
      <c r="R78" s="3"/>
    </row>
    <row r="79" s="2" customFormat="1" ht="27" customHeight="1" spans="1:18">
      <c r="A79" s="12" t="s">
        <v>25</v>
      </c>
      <c r="B79" s="30">
        <v>124.51</v>
      </c>
      <c r="C79" s="30">
        <f t="shared" si="38"/>
        <v>5450</v>
      </c>
      <c r="D79" s="30">
        <f t="shared" si="29"/>
        <v>678580</v>
      </c>
      <c r="E79" s="30">
        <v>124.87</v>
      </c>
      <c r="F79" s="30">
        <f t="shared" si="39"/>
        <v>5400</v>
      </c>
      <c r="G79" s="30">
        <f t="shared" si="31"/>
        <v>674298</v>
      </c>
      <c r="H79" s="30">
        <v>124.87</v>
      </c>
      <c r="I79" s="30">
        <f t="shared" si="40"/>
        <v>5400</v>
      </c>
      <c r="J79" s="30">
        <f t="shared" si="33"/>
        <v>674298</v>
      </c>
      <c r="K79" s="30">
        <v>124.51</v>
      </c>
      <c r="L79" s="30">
        <f t="shared" si="34"/>
        <v>5500</v>
      </c>
      <c r="M79" s="30">
        <f t="shared" si="35"/>
        <v>684805</v>
      </c>
      <c r="N79" s="3">
        <v>100</v>
      </c>
      <c r="P79" s="3">
        <f t="shared" si="36"/>
        <v>50</v>
      </c>
      <c r="Q79" s="3">
        <f t="shared" si="37"/>
        <v>50</v>
      </c>
      <c r="R79" s="3"/>
    </row>
    <row r="80" s="2" customFormat="1" ht="27" customHeight="1" spans="1:18">
      <c r="A80" s="12" t="s">
        <v>26</v>
      </c>
      <c r="B80" s="13">
        <v>124.51</v>
      </c>
      <c r="C80" s="13">
        <f t="shared" si="38"/>
        <v>5400</v>
      </c>
      <c r="D80" s="13">
        <f t="shared" si="29"/>
        <v>672354</v>
      </c>
      <c r="E80" s="13">
        <v>124.87</v>
      </c>
      <c r="F80" s="13">
        <f t="shared" si="39"/>
        <v>5350</v>
      </c>
      <c r="G80" s="13">
        <f t="shared" si="31"/>
        <v>668055</v>
      </c>
      <c r="H80" s="13">
        <v>124.87</v>
      </c>
      <c r="I80" s="13">
        <f t="shared" si="40"/>
        <v>5350</v>
      </c>
      <c r="J80" s="13">
        <f t="shared" si="33"/>
        <v>668055</v>
      </c>
      <c r="K80" s="13">
        <v>124.51</v>
      </c>
      <c r="L80" s="13">
        <f t="shared" si="34"/>
        <v>5450</v>
      </c>
      <c r="M80" s="13">
        <f t="shared" si="35"/>
        <v>678580</v>
      </c>
      <c r="N80" s="3">
        <v>50</v>
      </c>
      <c r="P80" s="3">
        <f t="shared" si="36"/>
        <v>50</v>
      </c>
      <c r="Q80" s="3">
        <f t="shared" si="37"/>
        <v>50</v>
      </c>
      <c r="R80" s="3"/>
    </row>
    <row r="81" s="2" customFormat="1" ht="27" customHeight="1" spans="1:18">
      <c r="A81" s="12" t="s">
        <v>27</v>
      </c>
      <c r="B81" s="13">
        <v>124.51</v>
      </c>
      <c r="C81" s="13">
        <f t="shared" si="38"/>
        <v>5350</v>
      </c>
      <c r="D81" s="13">
        <f t="shared" si="29"/>
        <v>666129</v>
      </c>
      <c r="E81" s="13">
        <v>124.87</v>
      </c>
      <c r="F81" s="13">
        <f t="shared" si="39"/>
        <v>5300</v>
      </c>
      <c r="G81" s="13">
        <f t="shared" si="31"/>
        <v>661811</v>
      </c>
      <c r="H81" s="13">
        <v>124.87</v>
      </c>
      <c r="I81" s="13">
        <f t="shared" si="40"/>
        <v>5300</v>
      </c>
      <c r="J81" s="13">
        <f t="shared" si="33"/>
        <v>661811</v>
      </c>
      <c r="K81" s="30">
        <v>124.51</v>
      </c>
      <c r="L81" s="30">
        <f t="shared" si="34"/>
        <v>5400</v>
      </c>
      <c r="M81" s="30">
        <f t="shared" si="35"/>
        <v>672354</v>
      </c>
      <c r="N81" s="3">
        <v>0</v>
      </c>
      <c r="P81" s="3">
        <f t="shared" si="36"/>
        <v>50</v>
      </c>
      <c r="Q81" s="3">
        <f t="shared" si="37"/>
        <v>50</v>
      </c>
      <c r="R81" s="3"/>
    </row>
    <row r="82" ht="27" customHeight="1" spans="2:13">
      <c r="B82" s="14">
        <f t="shared" ref="B82:M82" si="41">SUM(B64:B81)</f>
        <v>2116.67</v>
      </c>
      <c r="C82" s="14">
        <f t="shared" si="41"/>
        <v>97750</v>
      </c>
      <c r="D82" s="14">
        <f t="shared" si="41"/>
        <v>12170857</v>
      </c>
      <c r="E82" s="14">
        <f t="shared" si="41"/>
        <v>2122.79</v>
      </c>
      <c r="F82" s="14">
        <f t="shared" si="41"/>
        <v>96900</v>
      </c>
      <c r="G82" s="14">
        <f t="shared" si="41"/>
        <v>12099907</v>
      </c>
      <c r="H82" s="14">
        <f t="shared" si="41"/>
        <v>2372.17</v>
      </c>
      <c r="I82" s="14">
        <f t="shared" si="41"/>
        <v>104920</v>
      </c>
      <c r="J82" s="14">
        <f t="shared" si="41"/>
        <v>14099907</v>
      </c>
      <c r="K82" s="14">
        <f t="shared" si="41"/>
        <v>2366.05</v>
      </c>
      <c r="L82" s="14">
        <f t="shared" si="41"/>
        <v>106620</v>
      </c>
      <c r="M82" s="14">
        <f t="shared" si="41"/>
        <v>14276690</v>
      </c>
    </row>
    <row r="83" ht="21.95" customHeight="1" spans="1:13">
      <c r="A83" s="2"/>
      <c r="B83" s="4"/>
      <c r="C83" s="4">
        <v>50</v>
      </c>
      <c r="D83" s="4">
        <v>0</v>
      </c>
      <c r="E83" s="4"/>
      <c r="F83" s="4">
        <v>0</v>
      </c>
      <c r="G83" s="4"/>
      <c r="H83" s="4"/>
      <c r="I83" s="4">
        <v>0</v>
      </c>
      <c r="J83" s="4"/>
      <c r="K83" s="4"/>
      <c r="L83" s="4">
        <v>100</v>
      </c>
      <c r="M83" s="4"/>
    </row>
    <row r="84" ht="27" customHeight="1" spans="2:13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ht="27" customHeight="1" spans="1:13">
      <c r="A85" s="15" t="s">
        <v>73</v>
      </c>
      <c r="B85" s="16"/>
      <c r="C85" s="14"/>
      <c r="D85" s="15" t="s">
        <v>74</v>
      </c>
      <c r="E85" s="16"/>
      <c r="F85" s="14"/>
      <c r="G85" s="14"/>
      <c r="H85" s="14"/>
      <c r="I85" s="14"/>
      <c r="J85" s="14"/>
      <c r="K85" s="14"/>
      <c r="L85" s="14"/>
      <c r="M85" s="14"/>
    </row>
    <row r="86" ht="27" customHeight="1" spans="1:13">
      <c r="A86" s="17" t="s">
        <v>29</v>
      </c>
      <c r="B86" s="18">
        <f>B82+E82+H82+K82</f>
        <v>8977.68</v>
      </c>
      <c r="C86" s="14"/>
      <c r="D86" s="17" t="s">
        <v>29</v>
      </c>
      <c r="E86" s="18">
        <f>B86-H64-K64</f>
        <v>8478.92</v>
      </c>
      <c r="F86" s="14"/>
      <c r="G86" s="14"/>
      <c r="H86" s="14"/>
      <c r="I86" s="14"/>
      <c r="J86" s="14"/>
      <c r="K86" s="14"/>
      <c r="L86" s="14"/>
      <c r="M86" s="14"/>
    </row>
    <row r="87" ht="27" customHeight="1" spans="1:13">
      <c r="A87" s="17" t="s">
        <v>30</v>
      </c>
      <c r="B87" s="18">
        <f>D82+G82+J82+M82</f>
        <v>52647361</v>
      </c>
      <c r="C87" s="14"/>
      <c r="D87" s="17" t="s">
        <v>30</v>
      </c>
      <c r="E87" s="18">
        <f>B87-J64-M64</f>
        <v>48647361</v>
      </c>
      <c r="F87" s="14"/>
      <c r="G87" s="14"/>
      <c r="H87" s="14"/>
      <c r="I87" s="14"/>
      <c r="J87" s="14"/>
      <c r="K87" s="14"/>
      <c r="L87" s="14"/>
      <c r="M87" s="14"/>
    </row>
    <row r="88" ht="27" customHeight="1" spans="1:13">
      <c r="A88" s="17" t="s">
        <v>31</v>
      </c>
      <c r="B88" s="19">
        <f>B87/B86</f>
        <v>5864.25011807059</v>
      </c>
      <c r="C88" s="14"/>
      <c r="D88" s="17" t="s">
        <v>31</v>
      </c>
      <c r="E88" s="19">
        <f>E87/E86</f>
        <v>5737.44781174961</v>
      </c>
      <c r="F88" s="14">
        <v>6300</v>
      </c>
      <c r="G88" s="14"/>
      <c r="H88" s="14"/>
      <c r="I88" s="14"/>
      <c r="J88" s="14"/>
      <c r="K88" s="14"/>
      <c r="L88" s="14"/>
      <c r="M88" s="33">
        <v>5300</v>
      </c>
    </row>
    <row r="89" spans="2:13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2:1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hidden="1"/>
    <row r="92" hidden="1"/>
    <row r="93" hidden="1"/>
    <row r="94" hidden="1" spans="7:7">
      <c r="G94" s="79"/>
    </row>
    <row r="95" hidden="1"/>
    <row r="96" hidden="1"/>
    <row r="97" hidden="1"/>
    <row r="98" hidden="1"/>
    <row r="99" hidden="1"/>
  </sheetData>
  <mergeCells count="19">
    <mergeCell ref="A2:M2"/>
    <mergeCell ref="B3:D3"/>
    <mergeCell ref="E3:G3"/>
    <mergeCell ref="H3:J3"/>
    <mergeCell ref="K3:M3"/>
    <mergeCell ref="A25:B25"/>
    <mergeCell ref="A31:M31"/>
    <mergeCell ref="B32:D32"/>
    <mergeCell ref="E32:G32"/>
    <mergeCell ref="H32:J32"/>
    <mergeCell ref="K32:M32"/>
    <mergeCell ref="A56:B56"/>
    <mergeCell ref="A61:M61"/>
    <mergeCell ref="B62:D62"/>
    <mergeCell ref="E62:G62"/>
    <mergeCell ref="H62:J62"/>
    <mergeCell ref="K62:M62"/>
    <mergeCell ref="A85:B85"/>
    <mergeCell ref="D85:E85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82"/>
  <sheetViews>
    <sheetView zoomScale="70" zoomScaleNormal="70" topLeftCell="A3" workbookViewId="0">
      <selection activeCell="I9" sqref="I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9.1" customHeight="1" spans="1:13">
      <c r="A3" s="20" t="s">
        <v>75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="1" customFormat="1" ht="20.1" customHeight="1" spans="1:13">
      <c r="A4" s="8"/>
      <c r="B4" s="9" t="s">
        <v>2</v>
      </c>
      <c r="C4" s="10"/>
      <c r="D4" s="11"/>
      <c r="E4" s="9" t="s">
        <v>3</v>
      </c>
      <c r="F4" s="10"/>
      <c r="G4" s="11"/>
      <c r="H4" s="9" t="s">
        <v>4</v>
      </c>
      <c r="I4" s="10"/>
      <c r="J4" s="11"/>
      <c r="K4" s="9" t="s">
        <v>5</v>
      </c>
      <c r="L4" s="10"/>
      <c r="M4" s="11"/>
    </row>
    <row r="5" s="1" customFormat="1" ht="20.1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s="2" customFormat="1" ht="21" spans="1:17">
      <c r="A6" s="12" t="s">
        <v>49</v>
      </c>
      <c r="B6" s="36">
        <v>117.09</v>
      </c>
      <c r="C6" s="36">
        <v>6300</v>
      </c>
      <c r="D6" s="36">
        <f t="shared" ref="D6:D31" si="0">ROUND(C6*B6,0)</f>
        <v>737667</v>
      </c>
      <c r="E6" s="36">
        <v>111.05</v>
      </c>
      <c r="F6" s="36">
        <v>6300</v>
      </c>
      <c r="G6" s="36">
        <f t="shared" ref="G6:G31" si="1">ROUND(F6*E6,0)</f>
        <v>699615</v>
      </c>
      <c r="H6" s="36">
        <v>111.05</v>
      </c>
      <c r="I6" s="36">
        <v>6300</v>
      </c>
      <c r="J6" s="36">
        <f t="shared" ref="J6:J31" si="2">ROUND(I6*H6,0)</f>
        <v>699615</v>
      </c>
      <c r="K6" s="36">
        <v>117.09</v>
      </c>
      <c r="L6" s="36">
        <v>6350</v>
      </c>
      <c r="M6" s="36">
        <f t="shared" ref="M6:M31" si="3">ROUND(L6*K6,0)</f>
        <v>743522</v>
      </c>
      <c r="N6" s="2">
        <v>1250</v>
      </c>
      <c r="P6" s="2">
        <f t="shared" ref="P6:P31" si="4">L6-C6</f>
        <v>50</v>
      </c>
      <c r="Q6" s="2">
        <f t="shared" ref="Q6:Q31" si="5">C6-F6</f>
        <v>0</v>
      </c>
    </row>
    <row r="7" s="2" customFormat="1" ht="21" spans="1:17">
      <c r="A7" s="12" t="s">
        <v>50</v>
      </c>
      <c r="B7" s="13">
        <v>117.09</v>
      </c>
      <c r="C7" s="13">
        <f t="shared" ref="C7:C21" si="6">$M$37+N7+$C$33+$D$33</f>
        <v>6550</v>
      </c>
      <c r="D7" s="13">
        <f t="shared" si="0"/>
        <v>766940</v>
      </c>
      <c r="E7" s="13">
        <v>111.05</v>
      </c>
      <c r="F7" s="13">
        <f t="shared" ref="F7:F21" si="7">$M$37+N7+$F$33</f>
        <v>6500</v>
      </c>
      <c r="G7" s="13">
        <f t="shared" si="1"/>
        <v>721825</v>
      </c>
      <c r="H7" s="13">
        <v>111.05</v>
      </c>
      <c r="I7" s="13">
        <f t="shared" ref="I7:I22" si="8">$M$37+N7+$I$33</f>
        <v>6500</v>
      </c>
      <c r="J7" s="13">
        <f t="shared" si="2"/>
        <v>721825</v>
      </c>
      <c r="K7" s="13">
        <v>117.09</v>
      </c>
      <c r="L7" s="13">
        <f t="shared" ref="L7:L31" si="9">$M$37+N7+$L$33</f>
        <v>6600</v>
      </c>
      <c r="M7" s="13">
        <f t="shared" si="3"/>
        <v>772794</v>
      </c>
      <c r="N7" s="2">
        <v>1200</v>
      </c>
      <c r="P7" s="2">
        <f t="shared" si="4"/>
        <v>50</v>
      </c>
      <c r="Q7" s="2">
        <f t="shared" si="5"/>
        <v>50</v>
      </c>
    </row>
    <row r="8" s="2" customFormat="1" ht="21" spans="1:17">
      <c r="A8" s="12" t="s">
        <v>51</v>
      </c>
      <c r="B8" s="13">
        <v>117.09</v>
      </c>
      <c r="C8" s="13">
        <f t="shared" si="6"/>
        <v>6500</v>
      </c>
      <c r="D8" s="13">
        <f t="shared" si="0"/>
        <v>761085</v>
      </c>
      <c r="E8" s="13">
        <v>111.05</v>
      </c>
      <c r="F8" s="13">
        <f t="shared" si="7"/>
        <v>6450</v>
      </c>
      <c r="G8" s="13">
        <f t="shared" si="1"/>
        <v>716273</v>
      </c>
      <c r="H8" s="13">
        <v>111.05</v>
      </c>
      <c r="I8" s="13">
        <f t="shared" si="8"/>
        <v>6450</v>
      </c>
      <c r="J8" s="13">
        <f t="shared" si="2"/>
        <v>716273</v>
      </c>
      <c r="K8" s="13">
        <v>117.09</v>
      </c>
      <c r="L8" s="13">
        <f t="shared" si="9"/>
        <v>6550</v>
      </c>
      <c r="M8" s="13">
        <f t="shared" si="3"/>
        <v>766940</v>
      </c>
      <c r="N8" s="2">
        <v>1150</v>
      </c>
      <c r="P8" s="2">
        <f t="shared" si="4"/>
        <v>50</v>
      </c>
      <c r="Q8" s="2">
        <f t="shared" si="5"/>
        <v>50</v>
      </c>
    </row>
    <row r="9" s="2" customFormat="1" ht="21" spans="1:17">
      <c r="A9" s="12" t="s">
        <v>52</v>
      </c>
      <c r="B9" s="13">
        <v>117.09</v>
      </c>
      <c r="C9" s="13">
        <f t="shared" si="6"/>
        <v>6450</v>
      </c>
      <c r="D9" s="13">
        <f t="shared" si="0"/>
        <v>755231</v>
      </c>
      <c r="E9" s="13">
        <v>111.05</v>
      </c>
      <c r="F9" s="13">
        <f t="shared" si="7"/>
        <v>6400</v>
      </c>
      <c r="G9" s="13">
        <f t="shared" si="1"/>
        <v>710720</v>
      </c>
      <c r="H9" s="13">
        <v>111.05</v>
      </c>
      <c r="I9" s="13">
        <f t="shared" si="8"/>
        <v>6400</v>
      </c>
      <c r="J9" s="13">
        <f t="shared" si="2"/>
        <v>710720</v>
      </c>
      <c r="K9" s="13">
        <v>117.09</v>
      </c>
      <c r="L9" s="13">
        <f t="shared" si="9"/>
        <v>6500</v>
      </c>
      <c r="M9" s="13">
        <f t="shared" si="3"/>
        <v>761085</v>
      </c>
      <c r="N9" s="2">
        <v>1100</v>
      </c>
      <c r="P9" s="2">
        <f t="shared" si="4"/>
        <v>50</v>
      </c>
      <c r="Q9" s="2">
        <f t="shared" si="5"/>
        <v>50</v>
      </c>
    </row>
    <row r="10" s="2" customFormat="1" ht="21" spans="1:17">
      <c r="A10" s="12" t="s">
        <v>53</v>
      </c>
      <c r="B10" s="13">
        <v>117.09</v>
      </c>
      <c r="C10" s="13">
        <f t="shared" si="6"/>
        <v>6400</v>
      </c>
      <c r="D10" s="13">
        <f t="shared" si="0"/>
        <v>749376</v>
      </c>
      <c r="E10" s="13">
        <v>111.05</v>
      </c>
      <c r="F10" s="13">
        <f t="shared" si="7"/>
        <v>6350</v>
      </c>
      <c r="G10" s="13">
        <f t="shared" si="1"/>
        <v>705168</v>
      </c>
      <c r="H10" s="13">
        <v>111.05</v>
      </c>
      <c r="I10" s="13">
        <f t="shared" si="8"/>
        <v>6350</v>
      </c>
      <c r="J10" s="13">
        <f t="shared" si="2"/>
        <v>705168</v>
      </c>
      <c r="K10" s="13">
        <v>117.09</v>
      </c>
      <c r="L10" s="13">
        <f t="shared" si="9"/>
        <v>6450</v>
      </c>
      <c r="M10" s="13">
        <f t="shared" si="3"/>
        <v>755231</v>
      </c>
      <c r="N10" s="2">
        <v>1050</v>
      </c>
      <c r="P10" s="2">
        <f t="shared" si="4"/>
        <v>50</v>
      </c>
      <c r="Q10" s="2">
        <f t="shared" si="5"/>
        <v>50</v>
      </c>
    </row>
    <row r="11" s="2" customFormat="1" ht="21" spans="1:17">
      <c r="A11" s="12" t="s">
        <v>54</v>
      </c>
      <c r="B11" s="13">
        <v>117.09</v>
      </c>
      <c r="C11" s="13">
        <f t="shared" si="6"/>
        <v>6350</v>
      </c>
      <c r="D11" s="13">
        <f t="shared" si="0"/>
        <v>743522</v>
      </c>
      <c r="E11" s="13">
        <v>111.05</v>
      </c>
      <c r="F11" s="13">
        <f t="shared" si="7"/>
        <v>6300</v>
      </c>
      <c r="G11" s="13">
        <f t="shared" si="1"/>
        <v>699615</v>
      </c>
      <c r="H11" s="13">
        <v>111.05</v>
      </c>
      <c r="I11" s="13">
        <f t="shared" si="8"/>
        <v>6300</v>
      </c>
      <c r="J11" s="13">
        <f t="shared" si="2"/>
        <v>699615</v>
      </c>
      <c r="K11" s="13">
        <v>117.09</v>
      </c>
      <c r="L11" s="13">
        <f t="shared" si="9"/>
        <v>6400</v>
      </c>
      <c r="M11" s="13">
        <f t="shared" si="3"/>
        <v>749376</v>
      </c>
      <c r="N11" s="2">
        <v>1000</v>
      </c>
      <c r="P11" s="2">
        <f t="shared" si="4"/>
        <v>50</v>
      </c>
      <c r="Q11" s="2">
        <f t="shared" si="5"/>
        <v>50</v>
      </c>
    </row>
    <row r="12" s="2" customFormat="1" ht="21" spans="1:17">
      <c r="A12" s="12" t="s">
        <v>55</v>
      </c>
      <c r="B12" s="13">
        <v>117.09</v>
      </c>
      <c r="C12" s="13">
        <f t="shared" si="6"/>
        <v>6300</v>
      </c>
      <c r="D12" s="13">
        <f t="shared" si="0"/>
        <v>737667</v>
      </c>
      <c r="E12" s="13">
        <v>111.05</v>
      </c>
      <c r="F12" s="13">
        <f t="shared" si="7"/>
        <v>6250</v>
      </c>
      <c r="G12" s="13">
        <f t="shared" si="1"/>
        <v>694063</v>
      </c>
      <c r="H12" s="13">
        <v>111.05</v>
      </c>
      <c r="I12" s="13">
        <f t="shared" si="8"/>
        <v>6250</v>
      </c>
      <c r="J12" s="13">
        <f t="shared" si="2"/>
        <v>694063</v>
      </c>
      <c r="K12" s="13">
        <v>117.09</v>
      </c>
      <c r="L12" s="13">
        <f t="shared" si="9"/>
        <v>6350</v>
      </c>
      <c r="M12" s="13">
        <f t="shared" si="3"/>
        <v>743522</v>
      </c>
      <c r="N12" s="2">
        <v>950</v>
      </c>
      <c r="P12" s="2">
        <f t="shared" si="4"/>
        <v>50</v>
      </c>
      <c r="Q12" s="2">
        <f t="shared" si="5"/>
        <v>50</v>
      </c>
    </row>
    <row r="13" s="2" customFormat="1" ht="21" spans="1:17">
      <c r="A13" s="12" t="s">
        <v>56</v>
      </c>
      <c r="B13" s="13">
        <v>117.09</v>
      </c>
      <c r="C13" s="13">
        <f t="shared" si="6"/>
        <v>6250</v>
      </c>
      <c r="D13" s="13">
        <f t="shared" si="0"/>
        <v>731813</v>
      </c>
      <c r="E13" s="13">
        <v>111.05</v>
      </c>
      <c r="F13" s="13">
        <f t="shared" si="7"/>
        <v>6200</v>
      </c>
      <c r="G13" s="13">
        <f t="shared" si="1"/>
        <v>688510</v>
      </c>
      <c r="H13" s="13">
        <v>111.05</v>
      </c>
      <c r="I13" s="13">
        <f t="shared" si="8"/>
        <v>6200</v>
      </c>
      <c r="J13" s="13">
        <f t="shared" si="2"/>
        <v>688510</v>
      </c>
      <c r="K13" s="13">
        <v>117.09</v>
      </c>
      <c r="L13" s="13">
        <f t="shared" si="9"/>
        <v>6300</v>
      </c>
      <c r="M13" s="13">
        <f t="shared" si="3"/>
        <v>737667</v>
      </c>
      <c r="N13" s="2">
        <v>900</v>
      </c>
      <c r="P13" s="2">
        <f t="shared" si="4"/>
        <v>50</v>
      </c>
      <c r="Q13" s="2">
        <f t="shared" si="5"/>
        <v>50</v>
      </c>
    </row>
    <row r="14" s="2" customFormat="1" ht="21" spans="1:17">
      <c r="A14" s="12" t="s">
        <v>57</v>
      </c>
      <c r="B14" s="13">
        <v>117.09</v>
      </c>
      <c r="C14" s="13">
        <f t="shared" si="6"/>
        <v>6200</v>
      </c>
      <c r="D14" s="13">
        <f t="shared" si="0"/>
        <v>725958</v>
      </c>
      <c r="E14" s="13">
        <v>111.05</v>
      </c>
      <c r="F14" s="13">
        <f t="shared" si="7"/>
        <v>6150</v>
      </c>
      <c r="G14" s="13">
        <f t="shared" si="1"/>
        <v>682958</v>
      </c>
      <c r="H14" s="13">
        <v>111.05</v>
      </c>
      <c r="I14" s="13">
        <f t="shared" si="8"/>
        <v>6150</v>
      </c>
      <c r="J14" s="13">
        <f t="shared" si="2"/>
        <v>682958</v>
      </c>
      <c r="K14" s="36">
        <v>117.09</v>
      </c>
      <c r="L14" s="36">
        <f t="shared" si="9"/>
        <v>6250</v>
      </c>
      <c r="M14" s="36">
        <f t="shared" si="3"/>
        <v>731813</v>
      </c>
      <c r="N14" s="2">
        <v>850</v>
      </c>
      <c r="P14" s="2">
        <f t="shared" si="4"/>
        <v>50</v>
      </c>
      <c r="Q14" s="2">
        <f t="shared" si="5"/>
        <v>50</v>
      </c>
    </row>
    <row r="15" s="2" customFormat="1" ht="21" spans="1:17">
      <c r="A15" s="12" t="s">
        <v>10</v>
      </c>
      <c r="B15" s="13">
        <v>117.09</v>
      </c>
      <c r="C15" s="13">
        <f t="shared" si="6"/>
        <v>6150</v>
      </c>
      <c r="D15" s="13">
        <f t="shared" si="0"/>
        <v>720104</v>
      </c>
      <c r="E15" s="13">
        <v>111.05</v>
      </c>
      <c r="F15" s="13">
        <f t="shared" si="7"/>
        <v>6100</v>
      </c>
      <c r="G15" s="13">
        <f t="shared" si="1"/>
        <v>677405</v>
      </c>
      <c r="H15" s="13">
        <v>111.05</v>
      </c>
      <c r="I15" s="13">
        <f t="shared" si="8"/>
        <v>6100</v>
      </c>
      <c r="J15" s="13">
        <f t="shared" si="2"/>
        <v>677405</v>
      </c>
      <c r="K15" s="13">
        <v>117.09</v>
      </c>
      <c r="L15" s="13">
        <f t="shared" si="9"/>
        <v>6200</v>
      </c>
      <c r="M15" s="13">
        <f t="shared" si="3"/>
        <v>725958</v>
      </c>
      <c r="N15" s="2">
        <v>800</v>
      </c>
      <c r="P15" s="2">
        <f t="shared" si="4"/>
        <v>50</v>
      </c>
      <c r="Q15" s="2">
        <f t="shared" si="5"/>
        <v>50</v>
      </c>
    </row>
    <row r="16" s="2" customFormat="1" ht="21" spans="1:17">
      <c r="A16" s="12" t="s">
        <v>11</v>
      </c>
      <c r="B16" s="13">
        <v>117.09</v>
      </c>
      <c r="C16" s="13">
        <f t="shared" si="6"/>
        <v>6100</v>
      </c>
      <c r="D16" s="13">
        <f t="shared" si="0"/>
        <v>714249</v>
      </c>
      <c r="E16" s="13">
        <v>111.05</v>
      </c>
      <c r="F16" s="13">
        <f t="shared" si="7"/>
        <v>6050</v>
      </c>
      <c r="G16" s="13">
        <f t="shared" si="1"/>
        <v>671853</v>
      </c>
      <c r="H16" s="13">
        <v>111.05</v>
      </c>
      <c r="I16" s="13">
        <f t="shared" si="8"/>
        <v>6050</v>
      </c>
      <c r="J16" s="13">
        <f t="shared" si="2"/>
        <v>671853</v>
      </c>
      <c r="K16" s="30">
        <v>117.09</v>
      </c>
      <c r="L16" s="30">
        <f t="shared" si="9"/>
        <v>6150</v>
      </c>
      <c r="M16" s="30">
        <f t="shared" si="3"/>
        <v>720104</v>
      </c>
      <c r="N16" s="2">
        <v>750</v>
      </c>
      <c r="P16" s="2">
        <f t="shared" si="4"/>
        <v>50</v>
      </c>
      <c r="Q16" s="2">
        <f t="shared" si="5"/>
        <v>50</v>
      </c>
    </row>
    <row r="17" s="2" customFormat="1" ht="21" spans="1:17">
      <c r="A17" s="12" t="s">
        <v>12</v>
      </c>
      <c r="B17" s="13">
        <v>117.09</v>
      </c>
      <c r="C17" s="13">
        <f t="shared" si="6"/>
        <v>6050</v>
      </c>
      <c r="D17" s="13">
        <f t="shared" si="0"/>
        <v>708395</v>
      </c>
      <c r="E17" s="13">
        <v>111.05</v>
      </c>
      <c r="F17" s="13">
        <f t="shared" si="7"/>
        <v>6000</v>
      </c>
      <c r="G17" s="13">
        <f t="shared" si="1"/>
        <v>666300</v>
      </c>
      <c r="H17" s="13">
        <v>111.05</v>
      </c>
      <c r="I17" s="13">
        <f t="shared" si="8"/>
        <v>6000</v>
      </c>
      <c r="J17" s="13">
        <f t="shared" si="2"/>
        <v>666300</v>
      </c>
      <c r="K17" s="13">
        <v>117.09</v>
      </c>
      <c r="L17" s="13">
        <f t="shared" si="9"/>
        <v>6100</v>
      </c>
      <c r="M17" s="13">
        <f t="shared" si="3"/>
        <v>714249</v>
      </c>
      <c r="N17" s="2">
        <v>700</v>
      </c>
      <c r="P17" s="2">
        <f t="shared" si="4"/>
        <v>50</v>
      </c>
      <c r="Q17" s="2">
        <f t="shared" si="5"/>
        <v>50</v>
      </c>
    </row>
    <row r="18" s="2" customFormat="1" ht="21" spans="1:17">
      <c r="A18" s="12" t="s">
        <v>13</v>
      </c>
      <c r="B18" s="13">
        <v>117.09</v>
      </c>
      <c r="C18" s="13">
        <f t="shared" si="6"/>
        <v>6000</v>
      </c>
      <c r="D18" s="13">
        <f t="shared" si="0"/>
        <v>702540</v>
      </c>
      <c r="E18" s="30">
        <v>111.05</v>
      </c>
      <c r="F18" s="30">
        <f t="shared" si="7"/>
        <v>5950</v>
      </c>
      <c r="G18" s="30">
        <f t="shared" si="1"/>
        <v>660748</v>
      </c>
      <c r="H18" s="30">
        <v>111.05</v>
      </c>
      <c r="I18" s="30">
        <f t="shared" si="8"/>
        <v>5950</v>
      </c>
      <c r="J18" s="30">
        <f t="shared" si="2"/>
        <v>660748</v>
      </c>
      <c r="K18" s="30">
        <v>117.09</v>
      </c>
      <c r="L18" s="30">
        <f t="shared" si="9"/>
        <v>6050</v>
      </c>
      <c r="M18" s="30">
        <f t="shared" si="3"/>
        <v>708395</v>
      </c>
      <c r="N18" s="2">
        <v>650</v>
      </c>
      <c r="P18" s="2">
        <f t="shared" si="4"/>
        <v>50</v>
      </c>
      <c r="Q18" s="2">
        <f t="shared" si="5"/>
        <v>50</v>
      </c>
    </row>
    <row r="19" s="2" customFormat="1" ht="21" spans="1:17">
      <c r="A19" s="12" t="s">
        <v>14</v>
      </c>
      <c r="B19" s="13">
        <v>117.09</v>
      </c>
      <c r="C19" s="13">
        <f t="shared" si="6"/>
        <v>5950</v>
      </c>
      <c r="D19" s="13">
        <f t="shared" si="0"/>
        <v>696686</v>
      </c>
      <c r="E19" s="13">
        <v>111.05</v>
      </c>
      <c r="F19" s="13">
        <f t="shared" si="7"/>
        <v>5900</v>
      </c>
      <c r="G19" s="13">
        <f t="shared" si="1"/>
        <v>655195</v>
      </c>
      <c r="H19" s="13">
        <v>111.05</v>
      </c>
      <c r="I19" s="13">
        <f t="shared" si="8"/>
        <v>5900</v>
      </c>
      <c r="J19" s="13">
        <f t="shared" si="2"/>
        <v>655195</v>
      </c>
      <c r="K19" s="13">
        <v>117.09</v>
      </c>
      <c r="L19" s="13">
        <f t="shared" si="9"/>
        <v>6000</v>
      </c>
      <c r="M19" s="13">
        <f t="shared" si="3"/>
        <v>702540</v>
      </c>
      <c r="N19" s="2">
        <v>600</v>
      </c>
      <c r="P19" s="2">
        <f t="shared" si="4"/>
        <v>50</v>
      </c>
      <c r="Q19" s="2">
        <f t="shared" si="5"/>
        <v>50</v>
      </c>
    </row>
    <row r="20" s="2" customFormat="1" ht="21" spans="1:17">
      <c r="A20" s="12" t="s">
        <v>15</v>
      </c>
      <c r="B20" s="13">
        <v>117.09</v>
      </c>
      <c r="C20" s="13">
        <f t="shared" si="6"/>
        <v>5900</v>
      </c>
      <c r="D20" s="13">
        <f t="shared" si="0"/>
        <v>690831</v>
      </c>
      <c r="E20" s="13">
        <v>111.05</v>
      </c>
      <c r="F20" s="13">
        <f t="shared" si="7"/>
        <v>5850</v>
      </c>
      <c r="G20" s="13">
        <f t="shared" si="1"/>
        <v>649643</v>
      </c>
      <c r="H20" s="13">
        <v>111.05</v>
      </c>
      <c r="I20" s="13">
        <f t="shared" si="8"/>
        <v>5850</v>
      </c>
      <c r="J20" s="13">
        <f t="shared" si="2"/>
        <v>649643</v>
      </c>
      <c r="K20" s="13">
        <v>117.09</v>
      </c>
      <c r="L20" s="13">
        <f t="shared" si="9"/>
        <v>5950</v>
      </c>
      <c r="M20" s="13">
        <f t="shared" si="3"/>
        <v>696686</v>
      </c>
      <c r="N20" s="2">
        <v>550</v>
      </c>
      <c r="P20" s="2">
        <f t="shared" si="4"/>
        <v>50</v>
      </c>
      <c r="Q20" s="2">
        <f t="shared" si="5"/>
        <v>50</v>
      </c>
    </row>
    <row r="21" s="2" customFormat="1" ht="21" spans="1:17">
      <c r="A21" s="12" t="s">
        <v>16</v>
      </c>
      <c r="B21" s="13">
        <v>117.09</v>
      </c>
      <c r="C21" s="13">
        <f t="shared" si="6"/>
        <v>5850</v>
      </c>
      <c r="D21" s="13">
        <f t="shared" si="0"/>
        <v>684977</v>
      </c>
      <c r="E21" s="13">
        <v>111.05</v>
      </c>
      <c r="F21" s="13">
        <f t="shared" si="7"/>
        <v>5800</v>
      </c>
      <c r="G21" s="13">
        <f t="shared" si="1"/>
        <v>644090</v>
      </c>
      <c r="H21" s="13">
        <v>111.05</v>
      </c>
      <c r="I21" s="13">
        <f t="shared" si="8"/>
        <v>5800</v>
      </c>
      <c r="J21" s="13">
        <f t="shared" si="2"/>
        <v>644090</v>
      </c>
      <c r="K21" s="30">
        <v>117.09</v>
      </c>
      <c r="L21" s="30">
        <f t="shared" si="9"/>
        <v>5900</v>
      </c>
      <c r="M21" s="30">
        <f t="shared" si="3"/>
        <v>690831</v>
      </c>
      <c r="N21" s="2">
        <v>500</v>
      </c>
      <c r="P21" s="2">
        <f t="shared" si="4"/>
        <v>50</v>
      </c>
      <c r="Q21" s="2">
        <f t="shared" si="5"/>
        <v>50</v>
      </c>
    </row>
    <row r="22" s="2" customFormat="1" ht="21" spans="1:17">
      <c r="A22" s="12" t="s">
        <v>17</v>
      </c>
      <c r="B22" s="13">
        <v>117.09</v>
      </c>
      <c r="C22" s="13">
        <f t="shared" ref="C22:C31" si="10">$M$37+N22+$C$33</f>
        <v>5800</v>
      </c>
      <c r="D22" s="13">
        <f t="shared" si="0"/>
        <v>679122</v>
      </c>
      <c r="E22" s="13">
        <v>111.05</v>
      </c>
      <c r="F22" s="13">
        <f t="shared" ref="F22:F31" si="11">$M$37+N22</f>
        <v>5750</v>
      </c>
      <c r="G22" s="13">
        <f t="shared" si="1"/>
        <v>638538</v>
      </c>
      <c r="H22" s="13">
        <v>111.05</v>
      </c>
      <c r="I22" s="13">
        <f t="shared" si="8"/>
        <v>5750</v>
      </c>
      <c r="J22" s="13">
        <f t="shared" si="2"/>
        <v>638538</v>
      </c>
      <c r="K22" s="13">
        <v>117.09</v>
      </c>
      <c r="L22" s="13">
        <f t="shared" si="9"/>
        <v>5850</v>
      </c>
      <c r="M22" s="13">
        <f t="shared" si="3"/>
        <v>684977</v>
      </c>
      <c r="N22" s="2">
        <v>450</v>
      </c>
      <c r="P22" s="2">
        <f t="shared" si="4"/>
        <v>50</v>
      </c>
      <c r="Q22" s="2">
        <f t="shared" si="5"/>
        <v>50</v>
      </c>
    </row>
    <row r="23" s="2" customFormat="1" ht="21" spans="1:17">
      <c r="A23" s="12" t="s">
        <v>18</v>
      </c>
      <c r="B23" s="30">
        <v>117.09</v>
      </c>
      <c r="C23" s="30">
        <f t="shared" si="10"/>
        <v>5750</v>
      </c>
      <c r="D23" s="30">
        <f t="shared" si="0"/>
        <v>673268</v>
      </c>
      <c r="E23" s="30">
        <v>111.05</v>
      </c>
      <c r="F23" s="30">
        <f t="shared" si="11"/>
        <v>5700</v>
      </c>
      <c r="G23" s="30">
        <f t="shared" si="1"/>
        <v>632985</v>
      </c>
      <c r="H23" s="13">
        <v>111.05</v>
      </c>
      <c r="I23" s="13">
        <f t="shared" ref="I23:I31" si="12">$M$37+N23</f>
        <v>5700</v>
      </c>
      <c r="J23" s="13">
        <f t="shared" si="2"/>
        <v>632985</v>
      </c>
      <c r="K23" s="30">
        <v>117.09</v>
      </c>
      <c r="L23" s="30">
        <f t="shared" si="9"/>
        <v>5800</v>
      </c>
      <c r="M23" s="30">
        <f t="shared" si="3"/>
        <v>679122</v>
      </c>
      <c r="N23" s="2">
        <v>400</v>
      </c>
      <c r="P23" s="2">
        <f t="shared" si="4"/>
        <v>50</v>
      </c>
      <c r="Q23" s="2">
        <f t="shared" si="5"/>
        <v>50</v>
      </c>
    </row>
    <row r="24" s="2" customFormat="1" ht="21" spans="1:17">
      <c r="A24" s="12" t="s">
        <v>19</v>
      </c>
      <c r="B24" s="30">
        <v>117.09</v>
      </c>
      <c r="C24" s="30">
        <f t="shared" si="10"/>
        <v>5700</v>
      </c>
      <c r="D24" s="30">
        <f t="shared" si="0"/>
        <v>667413</v>
      </c>
      <c r="E24" s="30">
        <v>111.05</v>
      </c>
      <c r="F24" s="30">
        <f t="shared" si="11"/>
        <v>5650</v>
      </c>
      <c r="G24" s="30">
        <f t="shared" si="1"/>
        <v>627433</v>
      </c>
      <c r="H24" s="30">
        <v>111.05</v>
      </c>
      <c r="I24" s="30">
        <f t="shared" si="12"/>
        <v>5650</v>
      </c>
      <c r="J24" s="30">
        <f t="shared" si="2"/>
        <v>627433</v>
      </c>
      <c r="K24" s="30">
        <v>117.09</v>
      </c>
      <c r="L24" s="30">
        <f t="shared" si="9"/>
        <v>5750</v>
      </c>
      <c r="M24" s="30">
        <f t="shared" si="3"/>
        <v>673268</v>
      </c>
      <c r="N24" s="2">
        <v>350</v>
      </c>
      <c r="P24" s="2">
        <f t="shared" si="4"/>
        <v>50</v>
      </c>
      <c r="Q24" s="2">
        <f t="shared" si="5"/>
        <v>50</v>
      </c>
    </row>
    <row r="25" s="2" customFormat="1" ht="21" spans="1:17">
      <c r="A25" s="12" t="s">
        <v>20</v>
      </c>
      <c r="B25" s="30">
        <v>117.09</v>
      </c>
      <c r="C25" s="30">
        <f t="shared" si="10"/>
        <v>5650</v>
      </c>
      <c r="D25" s="30">
        <f t="shared" si="0"/>
        <v>661559</v>
      </c>
      <c r="E25" s="13">
        <v>111.05</v>
      </c>
      <c r="F25" s="13">
        <f t="shared" si="11"/>
        <v>5600</v>
      </c>
      <c r="G25" s="13">
        <f t="shared" si="1"/>
        <v>621880</v>
      </c>
      <c r="H25" s="13">
        <v>111.05</v>
      </c>
      <c r="I25" s="13">
        <f t="shared" si="12"/>
        <v>5600</v>
      </c>
      <c r="J25" s="13">
        <f t="shared" si="2"/>
        <v>621880</v>
      </c>
      <c r="K25" s="13">
        <v>117.09</v>
      </c>
      <c r="L25" s="13">
        <f t="shared" si="9"/>
        <v>5700</v>
      </c>
      <c r="M25" s="13">
        <f t="shared" si="3"/>
        <v>667413</v>
      </c>
      <c r="N25" s="2">
        <v>300</v>
      </c>
      <c r="P25" s="2">
        <f t="shared" si="4"/>
        <v>50</v>
      </c>
      <c r="Q25" s="2">
        <f t="shared" si="5"/>
        <v>50</v>
      </c>
    </row>
    <row r="26" s="2" customFormat="1" ht="21" spans="1:17">
      <c r="A26" s="12" t="s">
        <v>21</v>
      </c>
      <c r="B26" s="30">
        <v>117.09</v>
      </c>
      <c r="C26" s="30">
        <f t="shared" si="10"/>
        <v>5600</v>
      </c>
      <c r="D26" s="30">
        <f t="shared" si="0"/>
        <v>655704</v>
      </c>
      <c r="E26" s="13">
        <v>111.05</v>
      </c>
      <c r="F26" s="13">
        <f t="shared" si="11"/>
        <v>5550</v>
      </c>
      <c r="G26" s="13">
        <f t="shared" si="1"/>
        <v>616328</v>
      </c>
      <c r="H26" s="13">
        <v>111.05</v>
      </c>
      <c r="I26" s="13">
        <f t="shared" si="12"/>
        <v>5550</v>
      </c>
      <c r="J26" s="13">
        <f t="shared" si="2"/>
        <v>616328</v>
      </c>
      <c r="K26" s="13">
        <v>117.09</v>
      </c>
      <c r="L26" s="13">
        <f t="shared" si="9"/>
        <v>5650</v>
      </c>
      <c r="M26" s="13">
        <f t="shared" si="3"/>
        <v>661559</v>
      </c>
      <c r="N26" s="2">
        <v>250</v>
      </c>
      <c r="P26" s="2">
        <f t="shared" si="4"/>
        <v>50</v>
      </c>
      <c r="Q26" s="2">
        <f t="shared" si="5"/>
        <v>50</v>
      </c>
    </row>
    <row r="27" s="2" customFormat="1" ht="21" spans="1:17">
      <c r="A27" s="12" t="s">
        <v>22</v>
      </c>
      <c r="B27" s="13">
        <v>117.09</v>
      </c>
      <c r="C27" s="13">
        <f t="shared" si="10"/>
        <v>5550</v>
      </c>
      <c r="D27" s="13">
        <f t="shared" si="0"/>
        <v>649850</v>
      </c>
      <c r="E27" s="30">
        <v>111.05</v>
      </c>
      <c r="F27" s="30">
        <f t="shared" si="11"/>
        <v>5500</v>
      </c>
      <c r="G27" s="30">
        <f t="shared" si="1"/>
        <v>610775</v>
      </c>
      <c r="H27" s="30">
        <v>111.05</v>
      </c>
      <c r="I27" s="30">
        <f t="shared" si="12"/>
        <v>5500</v>
      </c>
      <c r="J27" s="30">
        <f t="shared" si="2"/>
        <v>610775</v>
      </c>
      <c r="K27" s="30">
        <v>117.09</v>
      </c>
      <c r="L27" s="30">
        <f t="shared" si="9"/>
        <v>5600</v>
      </c>
      <c r="M27" s="30">
        <f t="shared" si="3"/>
        <v>655704</v>
      </c>
      <c r="N27" s="2">
        <v>200</v>
      </c>
      <c r="P27" s="2">
        <f t="shared" si="4"/>
        <v>50</v>
      </c>
      <c r="Q27" s="2">
        <f t="shared" si="5"/>
        <v>50</v>
      </c>
    </row>
    <row r="28" s="2" customFormat="1" ht="21" spans="1:17">
      <c r="A28" s="12" t="s">
        <v>23</v>
      </c>
      <c r="B28" s="13">
        <v>117.09</v>
      </c>
      <c r="C28" s="13">
        <f t="shared" si="10"/>
        <v>5500</v>
      </c>
      <c r="D28" s="13">
        <f t="shared" si="0"/>
        <v>643995</v>
      </c>
      <c r="E28" s="13">
        <v>111.05</v>
      </c>
      <c r="F28" s="13">
        <f t="shared" si="11"/>
        <v>5450</v>
      </c>
      <c r="G28" s="13">
        <f t="shared" si="1"/>
        <v>605223</v>
      </c>
      <c r="H28" s="13">
        <v>111.05</v>
      </c>
      <c r="I28" s="13">
        <f t="shared" si="12"/>
        <v>5450</v>
      </c>
      <c r="J28" s="13">
        <f t="shared" si="2"/>
        <v>605223</v>
      </c>
      <c r="K28" s="13">
        <v>117.09</v>
      </c>
      <c r="L28" s="13">
        <f t="shared" si="9"/>
        <v>5550</v>
      </c>
      <c r="M28" s="13">
        <f t="shared" si="3"/>
        <v>649850</v>
      </c>
      <c r="N28" s="2">
        <v>150</v>
      </c>
      <c r="P28" s="2">
        <f t="shared" si="4"/>
        <v>50</v>
      </c>
      <c r="Q28" s="2">
        <f t="shared" si="5"/>
        <v>50</v>
      </c>
    </row>
    <row r="29" s="2" customFormat="1" ht="21" spans="1:17">
      <c r="A29" s="12" t="s">
        <v>24</v>
      </c>
      <c r="B29" s="13">
        <v>117.09</v>
      </c>
      <c r="C29" s="13">
        <f t="shared" si="10"/>
        <v>5450</v>
      </c>
      <c r="D29" s="13">
        <f t="shared" si="0"/>
        <v>638141</v>
      </c>
      <c r="E29" s="13">
        <v>111.05</v>
      </c>
      <c r="F29" s="13">
        <f t="shared" si="11"/>
        <v>5400</v>
      </c>
      <c r="G29" s="13">
        <f t="shared" si="1"/>
        <v>599670</v>
      </c>
      <c r="H29" s="13">
        <v>111.05</v>
      </c>
      <c r="I29" s="13">
        <f t="shared" si="12"/>
        <v>5400</v>
      </c>
      <c r="J29" s="13">
        <f t="shared" si="2"/>
        <v>599670</v>
      </c>
      <c r="K29" s="13">
        <v>117.09</v>
      </c>
      <c r="L29" s="13">
        <f t="shared" si="9"/>
        <v>5500</v>
      </c>
      <c r="M29" s="13">
        <f t="shared" si="3"/>
        <v>643995</v>
      </c>
      <c r="N29" s="2">
        <v>100</v>
      </c>
      <c r="P29" s="2">
        <f t="shared" si="4"/>
        <v>50</v>
      </c>
      <c r="Q29" s="2">
        <f t="shared" si="5"/>
        <v>50</v>
      </c>
    </row>
    <row r="30" s="2" customFormat="1" ht="21" spans="1:17">
      <c r="A30" s="12" t="s">
        <v>25</v>
      </c>
      <c r="B30" s="13">
        <v>117.09</v>
      </c>
      <c r="C30" s="13">
        <f t="shared" si="10"/>
        <v>5400</v>
      </c>
      <c r="D30" s="13">
        <f t="shared" si="0"/>
        <v>632286</v>
      </c>
      <c r="E30" s="13">
        <v>111.05</v>
      </c>
      <c r="F30" s="13">
        <f t="shared" si="11"/>
        <v>5350</v>
      </c>
      <c r="G30" s="13">
        <f t="shared" si="1"/>
        <v>594118</v>
      </c>
      <c r="H30" s="13">
        <v>111.05</v>
      </c>
      <c r="I30" s="13">
        <f t="shared" si="12"/>
        <v>5350</v>
      </c>
      <c r="J30" s="13">
        <f t="shared" si="2"/>
        <v>594118</v>
      </c>
      <c r="K30" s="13">
        <v>117.09</v>
      </c>
      <c r="L30" s="13">
        <f t="shared" si="9"/>
        <v>5450</v>
      </c>
      <c r="M30" s="13">
        <f t="shared" si="3"/>
        <v>638141</v>
      </c>
      <c r="N30" s="2">
        <v>50</v>
      </c>
      <c r="P30" s="2">
        <f t="shared" si="4"/>
        <v>50</v>
      </c>
      <c r="Q30" s="2">
        <f t="shared" si="5"/>
        <v>50</v>
      </c>
    </row>
    <row r="31" s="2" customFormat="1" ht="21" customHeight="1" spans="1:17">
      <c r="A31" s="12" t="s">
        <v>26</v>
      </c>
      <c r="B31" s="13">
        <v>117.09</v>
      </c>
      <c r="C31" s="13">
        <f t="shared" si="10"/>
        <v>5350</v>
      </c>
      <c r="D31" s="13">
        <f t="shared" si="0"/>
        <v>626432</v>
      </c>
      <c r="E31" s="13">
        <v>111.05</v>
      </c>
      <c r="F31" s="13">
        <f t="shared" si="11"/>
        <v>5300</v>
      </c>
      <c r="G31" s="13">
        <f t="shared" si="1"/>
        <v>588565</v>
      </c>
      <c r="H31" s="30">
        <v>111.05</v>
      </c>
      <c r="I31" s="30">
        <f t="shared" si="12"/>
        <v>5300</v>
      </c>
      <c r="J31" s="30">
        <f t="shared" si="2"/>
        <v>588565</v>
      </c>
      <c r="K31" s="13">
        <v>117.09</v>
      </c>
      <c r="L31" s="13">
        <f t="shared" si="9"/>
        <v>5400</v>
      </c>
      <c r="M31" s="13">
        <f t="shared" si="3"/>
        <v>632286</v>
      </c>
      <c r="N31" s="2">
        <v>0</v>
      </c>
      <c r="P31" s="2">
        <f t="shared" si="4"/>
        <v>50</v>
      </c>
      <c r="Q31" s="2">
        <f t="shared" si="5"/>
        <v>50</v>
      </c>
    </row>
    <row r="32" ht="24" customHeight="1" spans="2:13">
      <c r="B32" s="14">
        <f t="shared" ref="B32:M32" si="13">SUM(B6:B31)</f>
        <v>3044.34</v>
      </c>
      <c r="C32" s="14">
        <f t="shared" si="13"/>
        <v>155050</v>
      </c>
      <c r="D32" s="14">
        <f t="shared" si="13"/>
        <v>18154811</v>
      </c>
      <c r="E32" s="14">
        <f t="shared" si="13"/>
        <v>2887.3</v>
      </c>
      <c r="F32" s="14">
        <f t="shared" si="13"/>
        <v>153800</v>
      </c>
      <c r="G32" s="14">
        <f t="shared" si="13"/>
        <v>17079496</v>
      </c>
      <c r="H32" s="14">
        <f t="shared" si="13"/>
        <v>2887.3</v>
      </c>
      <c r="I32" s="14">
        <f t="shared" si="13"/>
        <v>153800</v>
      </c>
      <c r="J32" s="14">
        <f t="shared" si="13"/>
        <v>17079496</v>
      </c>
      <c r="K32" s="14">
        <f t="shared" si="13"/>
        <v>3044.34</v>
      </c>
      <c r="L32" s="14">
        <f t="shared" si="13"/>
        <v>156350</v>
      </c>
      <c r="M32" s="14">
        <f t="shared" si="13"/>
        <v>18307028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58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70620831</v>
      </c>
    </row>
    <row r="37" ht="27.95" customHeight="1" spans="1:13">
      <c r="A37" s="17" t="s">
        <v>31</v>
      </c>
      <c r="B37" s="19">
        <f>B36/B35</f>
        <v>5952.89253899427</v>
      </c>
      <c r="M37" s="33">
        <v>5300</v>
      </c>
    </row>
    <row r="38" ht="38.1" customHeight="1" spans="1:13">
      <c r="A38" s="20" t="s">
        <v>76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="1" customFormat="1" ht="23" spans="1:13">
      <c r="A39" s="8"/>
      <c r="B39" s="9" t="s">
        <v>2</v>
      </c>
      <c r="C39" s="10"/>
      <c r="D39" s="11"/>
      <c r="E39" s="9" t="s">
        <v>3</v>
      </c>
      <c r="F39" s="10"/>
      <c r="G39" s="11"/>
      <c r="H39" s="9" t="s">
        <v>4</v>
      </c>
      <c r="I39" s="10"/>
      <c r="J39" s="11"/>
      <c r="K39" s="9" t="s">
        <v>5</v>
      </c>
      <c r="L39" s="10"/>
      <c r="M39" s="11"/>
    </row>
    <row r="40" s="1" customFormat="1" ht="23" spans="1:14">
      <c r="A40" s="8" t="s">
        <v>6</v>
      </c>
      <c r="B40" s="8" t="s">
        <v>7</v>
      </c>
      <c r="C40" s="8" t="s">
        <v>8</v>
      </c>
      <c r="D40" s="8" t="s">
        <v>9</v>
      </c>
      <c r="E40" s="8" t="s">
        <v>7</v>
      </c>
      <c r="F40" s="8" t="s">
        <v>8</v>
      </c>
      <c r="G40" s="8" t="s">
        <v>9</v>
      </c>
      <c r="H40" s="8" t="s">
        <v>7</v>
      </c>
      <c r="I40" s="8" t="s">
        <v>8</v>
      </c>
      <c r="J40" s="8" t="s">
        <v>9</v>
      </c>
      <c r="K40" s="8" t="s">
        <v>7</v>
      </c>
      <c r="L40" s="8" t="s">
        <v>8</v>
      </c>
      <c r="M40" s="8" t="s">
        <v>9</v>
      </c>
      <c r="N40" s="2"/>
    </row>
    <row r="41" s="2" customFormat="1" ht="21" spans="1:17">
      <c r="A41" s="12" t="s">
        <v>49</v>
      </c>
      <c r="B41" s="30">
        <v>119.69</v>
      </c>
      <c r="C41" s="30">
        <v>6000</v>
      </c>
      <c r="D41" s="30">
        <f t="shared" ref="D41:D65" si="14">ROUND(C41*B41,0)</f>
        <v>718140</v>
      </c>
      <c r="E41" s="30">
        <v>104.72</v>
      </c>
      <c r="F41" s="30">
        <v>6000</v>
      </c>
      <c r="G41" s="30">
        <f t="shared" ref="G41:G65" si="15">ROUND(F41*E41,0)</f>
        <v>628320</v>
      </c>
      <c r="H41" s="36">
        <v>104.72</v>
      </c>
      <c r="I41" s="36">
        <v>6200</v>
      </c>
      <c r="J41" s="36">
        <f t="shared" ref="J41:J65" si="16">ROUND(I41*H41,0)</f>
        <v>649264</v>
      </c>
      <c r="K41" s="30">
        <v>119.69</v>
      </c>
      <c r="L41" s="30">
        <v>6000</v>
      </c>
      <c r="M41" s="30">
        <f t="shared" ref="M41:M65" si="17">ROUND(L41*K41,0)</f>
        <v>718140</v>
      </c>
      <c r="N41" s="2">
        <v>1200</v>
      </c>
      <c r="P41" s="2">
        <f t="shared" ref="P41:P65" si="18">L41-C41</f>
        <v>0</v>
      </c>
      <c r="Q41" s="2">
        <f t="shared" ref="Q41:Q65" si="19">C41-F41</f>
        <v>0</v>
      </c>
    </row>
    <row r="42" s="2" customFormat="1" ht="21" spans="1:17">
      <c r="A42" s="12" t="s">
        <v>50</v>
      </c>
      <c r="B42" s="13">
        <v>119.69</v>
      </c>
      <c r="C42" s="13">
        <f t="shared" ref="C42:C56" si="20">$M$68+N42+$C$67+$D$67</f>
        <v>6500</v>
      </c>
      <c r="D42" s="13">
        <f t="shared" si="14"/>
        <v>777985</v>
      </c>
      <c r="E42" s="13">
        <v>104.72</v>
      </c>
      <c r="F42" s="13">
        <f t="shared" ref="F42:F56" si="21">$M$68+N42+$F$67</f>
        <v>6450</v>
      </c>
      <c r="G42" s="13">
        <f t="shared" si="15"/>
        <v>675444</v>
      </c>
      <c r="H42" s="13">
        <v>104.72</v>
      </c>
      <c r="I42" s="13">
        <f t="shared" ref="I42:I56" si="22">$M$68+N42+$I$67</f>
        <v>6450</v>
      </c>
      <c r="J42" s="13">
        <f t="shared" si="16"/>
        <v>675444</v>
      </c>
      <c r="K42" s="13">
        <v>119.69</v>
      </c>
      <c r="L42" s="13">
        <f t="shared" ref="L42:L65" si="23">$M$68+N42+$L$67</f>
        <v>6550</v>
      </c>
      <c r="M42" s="13">
        <f t="shared" si="17"/>
        <v>783970</v>
      </c>
      <c r="N42" s="2">
        <v>1150</v>
      </c>
      <c r="P42" s="2">
        <f t="shared" si="18"/>
        <v>50</v>
      </c>
      <c r="Q42" s="2">
        <f t="shared" si="19"/>
        <v>50</v>
      </c>
    </row>
    <row r="43" s="2" customFormat="1" ht="21" spans="1:17">
      <c r="A43" s="12" t="s">
        <v>51</v>
      </c>
      <c r="B43" s="13">
        <v>119.69</v>
      </c>
      <c r="C43" s="13">
        <f t="shared" si="20"/>
        <v>6450</v>
      </c>
      <c r="D43" s="13">
        <f t="shared" si="14"/>
        <v>772001</v>
      </c>
      <c r="E43" s="13">
        <v>104.72</v>
      </c>
      <c r="F43" s="13">
        <f t="shared" si="21"/>
        <v>6400</v>
      </c>
      <c r="G43" s="13">
        <f t="shared" si="15"/>
        <v>670208</v>
      </c>
      <c r="H43" s="13">
        <v>104.72</v>
      </c>
      <c r="I43" s="13">
        <f t="shared" si="22"/>
        <v>6400</v>
      </c>
      <c r="J43" s="13">
        <f t="shared" si="16"/>
        <v>670208</v>
      </c>
      <c r="K43" s="13">
        <v>119.69</v>
      </c>
      <c r="L43" s="13">
        <f t="shared" si="23"/>
        <v>6500</v>
      </c>
      <c r="M43" s="13">
        <f t="shared" si="17"/>
        <v>777985</v>
      </c>
      <c r="N43" s="2">
        <v>1100</v>
      </c>
      <c r="P43" s="2">
        <f t="shared" si="18"/>
        <v>50</v>
      </c>
      <c r="Q43" s="2">
        <f t="shared" si="19"/>
        <v>50</v>
      </c>
    </row>
    <row r="44" s="2" customFormat="1" ht="21" spans="1:17">
      <c r="A44" s="12" t="s">
        <v>52</v>
      </c>
      <c r="B44" s="13">
        <v>119.69</v>
      </c>
      <c r="C44" s="13">
        <f t="shared" si="20"/>
        <v>6400</v>
      </c>
      <c r="D44" s="13">
        <f t="shared" si="14"/>
        <v>766016</v>
      </c>
      <c r="E44" s="13">
        <v>104.72</v>
      </c>
      <c r="F44" s="13">
        <f t="shared" si="21"/>
        <v>6350</v>
      </c>
      <c r="G44" s="13">
        <f t="shared" si="15"/>
        <v>664972</v>
      </c>
      <c r="H44" s="13">
        <v>104.72</v>
      </c>
      <c r="I44" s="13">
        <f t="shared" si="22"/>
        <v>6350</v>
      </c>
      <c r="J44" s="13">
        <f t="shared" si="16"/>
        <v>664972</v>
      </c>
      <c r="K44" s="13">
        <v>119.69</v>
      </c>
      <c r="L44" s="13">
        <f t="shared" si="23"/>
        <v>6450</v>
      </c>
      <c r="M44" s="13">
        <f t="shared" si="17"/>
        <v>772001</v>
      </c>
      <c r="N44" s="2">
        <v>1050</v>
      </c>
      <c r="P44" s="2">
        <f t="shared" si="18"/>
        <v>50</v>
      </c>
      <c r="Q44" s="2">
        <f t="shared" si="19"/>
        <v>50</v>
      </c>
    </row>
    <row r="45" s="2" customFormat="1" ht="21" spans="1:17">
      <c r="A45" s="12" t="s">
        <v>53</v>
      </c>
      <c r="B45" s="13">
        <v>119.69</v>
      </c>
      <c r="C45" s="13">
        <f t="shared" si="20"/>
        <v>6350</v>
      </c>
      <c r="D45" s="13">
        <f t="shared" si="14"/>
        <v>760032</v>
      </c>
      <c r="E45" s="13">
        <v>104.72</v>
      </c>
      <c r="F45" s="13">
        <f t="shared" si="21"/>
        <v>6300</v>
      </c>
      <c r="G45" s="13">
        <f t="shared" si="15"/>
        <v>659736</v>
      </c>
      <c r="H45" s="13">
        <v>104.72</v>
      </c>
      <c r="I45" s="13">
        <f t="shared" si="22"/>
        <v>6300</v>
      </c>
      <c r="J45" s="13">
        <f t="shared" si="16"/>
        <v>659736</v>
      </c>
      <c r="K45" s="13">
        <v>119.69</v>
      </c>
      <c r="L45" s="13">
        <f t="shared" si="23"/>
        <v>6400</v>
      </c>
      <c r="M45" s="13">
        <f t="shared" si="17"/>
        <v>766016</v>
      </c>
      <c r="N45" s="2">
        <v>1000</v>
      </c>
      <c r="P45" s="2">
        <f t="shared" si="18"/>
        <v>50</v>
      </c>
      <c r="Q45" s="2">
        <f t="shared" si="19"/>
        <v>50</v>
      </c>
    </row>
    <row r="46" s="2" customFormat="1" ht="21" spans="1:17">
      <c r="A46" s="12" t="s">
        <v>54</v>
      </c>
      <c r="B46" s="13">
        <v>119.69</v>
      </c>
      <c r="C46" s="13">
        <f t="shared" si="20"/>
        <v>6300</v>
      </c>
      <c r="D46" s="13">
        <f t="shared" si="14"/>
        <v>754047</v>
      </c>
      <c r="E46" s="13">
        <v>104.72</v>
      </c>
      <c r="F46" s="13">
        <f t="shared" si="21"/>
        <v>6250</v>
      </c>
      <c r="G46" s="13">
        <f t="shared" si="15"/>
        <v>654500</v>
      </c>
      <c r="H46" s="13">
        <v>104.72</v>
      </c>
      <c r="I46" s="13">
        <f t="shared" si="22"/>
        <v>6250</v>
      </c>
      <c r="J46" s="13">
        <f t="shared" si="16"/>
        <v>654500</v>
      </c>
      <c r="K46" s="13">
        <v>119.69</v>
      </c>
      <c r="L46" s="13">
        <f t="shared" si="23"/>
        <v>6350</v>
      </c>
      <c r="M46" s="13">
        <f t="shared" si="17"/>
        <v>760032</v>
      </c>
      <c r="N46" s="2">
        <v>950</v>
      </c>
      <c r="P46" s="2">
        <f t="shared" si="18"/>
        <v>50</v>
      </c>
      <c r="Q46" s="2">
        <f t="shared" si="19"/>
        <v>50</v>
      </c>
    </row>
    <row r="47" s="2" customFormat="1" ht="21" spans="1:17">
      <c r="A47" s="12" t="s">
        <v>55</v>
      </c>
      <c r="B47" s="13">
        <v>119.69</v>
      </c>
      <c r="C47" s="13">
        <f t="shared" si="20"/>
        <v>6250</v>
      </c>
      <c r="D47" s="13">
        <f t="shared" si="14"/>
        <v>748063</v>
      </c>
      <c r="E47" s="13">
        <v>104.72</v>
      </c>
      <c r="F47" s="13">
        <f t="shared" si="21"/>
        <v>6200</v>
      </c>
      <c r="G47" s="13">
        <f t="shared" si="15"/>
        <v>649264</v>
      </c>
      <c r="H47" s="13">
        <v>104.72</v>
      </c>
      <c r="I47" s="13">
        <f t="shared" si="22"/>
        <v>6200</v>
      </c>
      <c r="J47" s="13">
        <f t="shared" si="16"/>
        <v>649264</v>
      </c>
      <c r="K47" s="13">
        <v>119.69</v>
      </c>
      <c r="L47" s="13">
        <f t="shared" si="23"/>
        <v>6300</v>
      </c>
      <c r="M47" s="13">
        <f t="shared" si="17"/>
        <v>754047</v>
      </c>
      <c r="N47" s="2">
        <v>900</v>
      </c>
      <c r="P47" s="2">
        <f t="shared" si="18"/>
        <v>50</v>
      </c>
      <c r="Q47" s="2">
        <f t="shared" si="19"/>
        <v>50</v>
      </c>
    </row>
    <row r="48" s="2" customFormat="1" ht="21" spans="1:17">
      <c r="A48" s="12" t="s">
        <v>56</v>
      </c>
      <c r="B48" s="13">
        <v>119.69</v>
      </c>
      <c r="C48" s="13">
        <f t="shared" si="20"/>
        <v>6200</v>
      </c>
      <c r="D48" s="13">
        <f t="shared" si="14"/>
        <v>742078</v>
      </c>
      <c r="E48" s="13">
        <v>104.72</v>
      </c>
      <c r="F48" s="13">
        <f t="shared" si="21"/>
        <v>6150</v>
      </c>
      <c r="G48" s="13">
        <f t="shared" si="15"/>
        <v>644028</v>
      </c>
      <c r="H48" s="13">
        <v>104.72</v>
      </c>
      <c r="I48" s="13">
        <f t="shared" si="22"/>
        <v>6150</v>
      </c>
      <c r="J48" s="13">
        <f t="shared" si="16"/>
        <v>644028</v>
      </c>
      <c r="K48" s="13">
        <v>119.69</v>
      </c>
      <c r="L48" s="13">
        <f t="shared" si="23"/>
        <v>6250</v>
      </c>
      <c r="M48" s="13">
        <f t="shared" si="17"/>
        <v>748063</v>
      </c>
      <c r="N48" s="2">
        <v>850</v>
      </c>
      <c r="P48" s="2">
        <f t="shared" si="18"/>
        <v>50</v>
      </c>
      <c r="Q48" s="2">
        <f t="shared" si="19"/>
        <v>50</v>
      </c>
    </row>
    <row r="49" s="2" customFormat="1" ht="21" spans="1:17">
      <c r="A49" s="12" t="s">
        <v>57</v>
      </c>
      <c r="B49" s="13">
        <v>119.69</v>
      </c>
      <c r="C49" s="13">
        <f t="shared" si="20"/>
        <v>6150</v>
      </c>
      <c r="D49" s="13">
        <f t="shared" si="14"/>
        <v>736094</v>
      </c>
      <c r="E49" s="30">
        <v>104.72</v>
      </c>
      <c r="F49" s="30">
        <f t="shared" si="21"/>
        <v>6100</v>
      </c>
      <c r="G49" s="30">
        <f t="shared" si="15"/>
        <v>638792</v>
      </c>
      <c r="H49" s="13">
        <v>104.72</v>
      </c>
      <c r="I49" s="13">
        <f t="shared" si="22"/>
        <v>6100</v>
      </c>
      <c r="J49" s="13">
        <f t="shared" si="16"/>
        <v>638792</v>
      </c>
      <c r="K49" s="13">
        <v>119.69</v>
      </c>
      <c r="L49" s="13">
        <f t="shared" si="23"/>
        <v>6200</v>
      </c>
      <c r="M49" s="13">
        <f t="shared" si="17"/>
        <v>742078</v>
      </c>
      <c r="N49" s="2">
        <v>800</v>
      </c>
      <c r="P49" s="2">
        <f t="shared" si="18"/>
        <v>50</v>
      </c>
      <c r="Q49" s="2">
        <f t="shared" si="19"/>
        <v>50</v>
      </c>
    </row>
    <row r="50" s="2" customFormat="1" ht="21" spans="1:17">
      <c r="A50" s="12" t="s">
        <v>10</v>
      </c>
      <c r="B50" s="13">
        <v>119.69</v>
      </c>
      <c r="C50" s="13">
        <f t="shared" si="20"/>
        <v>6100</v>
      </c>
      <c r="D50" s="13">
        <f t="shared" si="14"/>
        <v>730109</v>
      </c>
      <c r="E50" s="13">
        <v>104.72</v>
      </c>
      <c r="F50" s="13">
        <f t="shared" si="21"/>
        <v>6050</v>
      </c>
      <c r="G50" s="13">
        <f t="shared" si="15"/>
        <v>633556</v>
      </c>
      <c r="H50" s="13">
        <v>104.72</v>
      </c>
      <c r="I50" s="13">
        <f t="shared" si="22"/>
        <v>6050</v>
      </c>
      <c r="J50" s="13">
        <f t="shared" si="16"/>
        <v>633556</v>
      </c>
      <c r="K50" s="13">
        <v>119.69</v>
      </c>
      <c r="L50" s="13">
        <f t="shared" si="23"/>
        <v>6150</v>
      </c>
      <c r="M50" s="13">
        <f t="shared" si="17"/>
        <v>736094</v>
      </c>
      <c r="N50" s="2">
        <v>750</v>
      </c>
      <c r="P50" s="2">
        <f t="shared" si="18"/>
        <v>50</v>
      </c>
      <c r="Q50" s="2">
        <f t="shared" si="19"/>
        <v>50</v>
      </c>
    </row>
    <row r="51" s="2" customFormat="1" ht="21" spans="1:17">
      <c r="A51" s="12" t="s">
        <v>11</v>
      </c>
      <c r="B51" s="13">
        <v>119.69</v>
      </c>
      <c r="C51" s="13">
        <f t="shared" si="20"/>
        <v>6050</v>
      </c>
      <c r="D51" s="13">
        <f t="shared" si="14"/>
        <v>724125</v>
      </c>
      <c r="E51" s="13">
        <v>104.72</v>
      </c>
      <c r="F51" s="13">
        <f t="shared" si="21"/>
        <v>6000</v>
      </c>
      <c r="G51" s="13">
        <f t="shared" si="15"/>
        <v>628320</v>
      </c>
      <c r="H51" s="13">
        <v>104.72</v>
      </c>
      <c r="I51" s="13">
        <f t="shared" si="22"/>
        <v>6000</v>
      </c>
      <c r="J51" s="13">
        <f t="shared" si="16"/>
        <v>628320</v>
      </c>
      <c r="K51" s="13">
        <v>119.69</v>
      </c>
      <c r="L51" s="13">
        <f t="shared" si="23"/>
        <v>6100</v>
      </c>
      <c r="M51" s="13">
        <f t="shared" si="17"/>
        <v>730109</v>
      </c>
      <c r="N51" s="2">
        <v>700</v>
      </c>
      <c r="P51" s="2">
        <f t="shared" si="18"/>
        <v>50</v>
      </c>
      <c r="Q51" s="2">
        <f t="shared" si="19"/>
        <v>50</v>
      </c>
    </row>
    <row r="52" s="2" customFormat="1" ht="21" spans="1:17">
      <c r="A52" s="12" t="s">
        <v>12</v>
      </c>
      <c r="B52" s="13">
        <v>119.69</v>
      </c>
      <c r="C52" s="13">
        <f t="shared" si="20"/>
        <v>6000</v>
      </c>
      <c r="D52" s="13">
        <f t="shared" si="14"/>
        <v>718140</v>
      </c>
      <c r="E52" s="13">
        <v>104.72</v>
      </c>
      <c r="F52" s="13">
        <f t="shared" si="21"/>
        <v>5950</v>
      </c>
      <c r="G52" s="13">
        <f t="shared" si="15"/>
        <v>623084</v>
      </c>
      <c r="H52" s="30">
        <v>104.72</v>
      </c>
      <c r="I52" s="30">
        <f t="shared" si="22"/>
        <v>5950</v>
      </c>
      <c r="J52" s="30">
        <f t="shared" si="16"/>
        <v>623084</v>
      </c>
      <c r="K52" s="13">
        <v>119.69</v>
      </c>
      <c r="L52" s="13">
        <f t="shared" si="23"/>
        <v>6050</v>
      </c>
      <c r="M52" s="13">
        <f t="shared" si="17"/>
        <v>724125</v>
      </c>
      <c r="N52" s="2">
        <v>650</v>
      </c>
      <c r="P52" s="2">
        <f t="shared" si="18"/>
        <v>50</v>
      </c>
      <c r="Q52" s="2">
        <f t="shared" si="19"/>
        <v>50</v>
      </c>
    </row>
    <row r="53" s="2" customFormat="1" ht="21" spans="1:17">
      <c r="A53" s="12" t="s">
        <v>13</v>
      </c>
      <c r="B53" s="13">
        <v>119.69</v>
      </c>
      <c r="C53" s="13">
        <f t="shared" si="20"/>
        <v>5950</v>
      </c>
      <c r="D53" s="13">
        <f t="shared" si="14"/>
        <v>712156</v>
      </c>
      <c r="E53" s="30">
        <v>104.72</v>
      </c>
      <c r="F53" s="30">
        <f t="shared" si="21"/>
        <v>5900</v>
      </c>
      <c r="G53" s="30">
        <f t="shared" si="15"/>
        <v>617848</v>
      </c>
      <c r="H53" s="30">
        <v>104.72</v>
      </c>
      <c r="I53" s="30">
        <f t="shared" si="22"/>
        <v>5900</v>
      </c>
      <c r="J53" s="30">
        <f t="shared" si="16"/>
        <v>617848</v>
      </c>
      <c r="K53" s="13">
        <v>119.69</v>
      </c>
      <c r="L53" s="13">
        <f t="shared" si="23"/>
        <v>6000</v>
      </c>
      <c r="M53" s="13">
        <f t="shared" si="17"/>
        <v>718140</v>
      </c>
      <c r="N53" s="2">
        <v>600</v>
      </c>
      <c r="P53" s="2">
        <f t="shared" si="18"/>
        <v>50</v>
      </c>
      <c r="Q53" s="2">
        <f t="shared" si="19"/>
        <v>50</v>
      </c>
    </row>
    <row r="54" s="2" customFormat="1" ht="21" spans="1:17">
      <c r="A54" s="12" t="s">
        <v>14</v>
      </c>
      <c r="B54" s="13">
        <v>119.69</v>
      </c>
      <c r="C54" s="13">
        <f t="shared" si="20"/>
        <v>5900</v>
      </c>
      <c r="D54" s="13">
        <f t="shared" si="14"/>
        <v>706171</v>
      </c>
      <c r="E54" s="13">
        <v>104.72</v>
      </c>
      <c r="F54" s="13">
        <f t="shared" si="21"/>
        <v>5850</v>
      </c>
      <c r="G54" s="13">
        <f t="shared" si="15"/>
        <v>612612</v>
      </c>
      <c r="H54" s="13">
        <v>104.72</v>
      </c>
      <c r="I54" s="13">
        <f t="shared" si="22"/>
        <v>5850</v>
      </c>
      <c r="J54" s="13">
        <f t="shared" si="16"/>
        <v>612612</v>
      </c>
      <c r="K54" s="13">
        <v>119.69</v>
      </c>
      <c r="L54" s="13">
        <f t="shared" si="23"/>
        <v>5950</v>
      </c>
      <c r="M54" s="13">
        <f t="shared" si="17"/>
        <v>712156</v>
      </c>
      <c r="N54" s="2">
        <v>550</v>
      </c>
      <c r="P54" s="2">
        <f t="shared" si="18"/>
        <v>50</v>
      </c>
      <c r="Q54" s="2">
        <f t="shared" si="19"/>
        <v>50</v>
      </c>
    </row>
    <row r="55" s="2" customFormat="1" ht="21" spans="1:17">
      <c r="A55" s="12" t="s">
        <v>15</v>
      </c>
      <c r="B55" s="13">
        <v>119.69</v>
      </c>
      <c r="C55" s="13">
        <f t="shared" si="20"/>
        <v>5850</v>
      </c>
      <c r="D55" s="13">
        <f t="shared" si="14"/>
        <v>700187</v>
      </c>
      <c r="E55" s="13">
        <v>104.72</v>
      </c>
      <c r="F55" s="13">
        <f t="shared" si="21"/>
        <v>5800</v>
      </c>
      <c r="G55" s="13">
        <f t="shared" si="15"/>
        <v>607376</v>
      </c>
      <c r="H55" s="30">
        <v>104.72</v>
      </c>
      <c r="I55" s="30">
        <f t="shared" si="22"/>
        <v>5800</v>
      </c>
      <c r="J55" s="30">
        <f t="shared" si="16"/>
        <v>607376</v>
      </c>
      <c r="K55" s="13">
        <v>119.69</v>
      </c>
      <c r="L55" s="13">
        <f t="shared" si="23"/>
        <v>5900</v>
      </c>
      <c r="M55" s="13">
        <f t="shared" si="17"/>
        <v>706171</v>
      </c>
      <c r="N55" s="2">
        <v>500</v>
      </c>
      <c r="P55" s="2">
        <f t="shared" si="18"/>
        <v>50</v>
      </c>
      <c r="Q55" s="2">
        <f t="shared" si="19"/>
        <v>50</v>
      </c>
    </row>
    <row r="56" s="2" customFormat="1" ht="21" spans="1:17">
      <c r="A56" s="12" t="s">
        <v>16</v>
      </c>
      <c r="B56" s="13">
        <v>119.69</v>
      </c>
      <c r="C56" s="13">
        <f t="shared" si="20"/>
        <v>5800</v>
      </c>
      <c r="D56" s="13">
        <f t="shared" si="14"/>
        <v>694202</v>
      </c>
      <c r="E56" s="36">
        <v>104.72</v>
      </c>
      <c r="F56" s="36">
        <f t="shared" si="21"/>
        <v>5750</v>
      </c>
      <c r="G56" s="36">
        <f t="shared" si="15"/>
        <v>602140</v>
      </c>
      <c r="H56" s="30">
        <v>104.72</v>
      </c>
      <c r="I56" s="30">
        <f t="shared" si="22"/>
        <v>5750</v>
      </c>
      <c r="J56" s="30">
        <f t="shared" si="16"/>
        <v>602140</v>
      </c>
      <c r="K56" s="13">
        <v>119.69</v>
      </c>
      <c r="L56" s="13">
        <f t="shared" si="23"/>
        <v>5850</v>
      </c>
      <c r="M56" s="13">
        <f t="shared" si="17"/>
        <v>700187</v>
      </c>
      <c r="N56" s="2">
        <v>450</v>
      </c>
      <c r="P56" s="2">
        <f t="shared" si="18"/>
        <v>50</v>
      </c>
      <c r="Q56" s="2">
        <f t="shared" si="19"/>
        <v>50</v>
      </c>
    </row>
    <row r="57" s="2" customFormat="1" ht="21" spans="1:17">
      <c r="A57" s="12" t="s">
        <v>17</v>
      </c>
      <c r="B57" s="13">
        <v>119.69</v>
      </c>
      <c r="C57" s="13">
        <f t="shared" ref="C57:C65" si="24">$M$68+N57+$C$67</f>
        <v>5750</v>
      </c>
      <c r="D57" s="13">
        <f t="shared" si="14"/>
        <v>688218</v>
      </c>
      <c r="E57" s="30">
        <v>104.72</v>
      </c>
      <c r="F57" s="30">
        <f t="shared" ref="F57:F65" si="25">$M$68+N57</f>
        <v>5700</v>
      </c>
      <c r="G57" s="30">
        <f t="shared" si="15"/>
        <v>596904</v>
      </c>
      <c r="H57" s="30">
        <v>104.72</v>
      </c>
      <c r="I57" s="30">
        <f t="shared" ref="I57:I65" si="26">$M$68+N57</f>
        <v>5700</v>
      </c>
      <c r="J57" s="30">
        <f t="shared" si="16"/>
        <v>596904</v>
      </c>
      <c r="K57" s="30">
        <v>119.69</v>
      </c>
      <c r="L57" s="30">
        <f t="shared" si="23"/>
        <v>5800</v>
      </c>
      <c r="M57" s="30">
        <f t="shared" si="17"/>
        <v>694202</v>
      </c>
      <c r="N57" s="2">
        <v>400</v>
      </c>
      <c r="P57" s="2">
        <f t="shared" si="18"/>
        <v>50</v>
      </c>
      <c r="Q57" s="2">
        <f t="shared" si="19"/>
        <v>50</v>
      </c>
    </row>
    <row r="58" s="2" customFormat="1" ht="21" spans="1:17">
      <c r="A58" s="12" t="s">
        <v>18</v>
      </c>
      <c r="B58" s="13">
        <v>119.69</v>
      </c>
      <c r="C58" s="13">
        <f t="shared" si="24"/>
        <v>5700</v>
      </c>
      <c r="D58" s="13">
        <f t="shared" si="14"/>
        <v>682233</v>
      </c>
      <c r="E58" s="30">
        <v>104.72</v>
      </c>
      <c r="F58" s="30">
        <f t="shared" si="25"/>
        <v>5650</v>
      </c>
      <c r="G58" s="30">
        <f t="shared" si="15"/>
        <v>591668</v>
      </c>
      <c r="H58" s="30">
        <v>104.72</v>
      </c>
      <c r="I58" s="30">
        <f t="shared" si="26"/>
        <v>5650</v>
      </c>
      <c r="J58" s="30">
        <f t="shared" si="16"/>
        <v>591668</v>
      </c>
      <c r="K58" s="36">
        <v>119.69</v>
      </c>
      <c r="L58" s="36">
        <f t="shared" si="23"/>
        <v>5750</v>
      </c>
      <c r="M58" s="36">
        <f t="shared" si="17"/>
        <v>688218</v>
      </c>
      <c r="N58" s="2">
        <v>350</v>
      </c>
      <c r="P58" s="2">
        <f t="shared" si="18"/>
        <v>50</v>
      </c>
      <c r="Q58" s="2">
        <f t="shared" si="19"/>
        <v>50</v>
      </c>
    </row>
    <row r="59" s="2" customFormat="1" ht="21" spans="1:17">
      <c r="A59" s="12" t="s">
        <v>19</v>
      </c>
      <c r="B59" s="13">
        <v>119.69</v>
      </c>
      <c r="C59" s="13">
        <f t="shared" si="24"/>
        <v>5650</v>
      </c>
      <c r="D59" s="13">
        <f t="shared" si="14"/>
        <v>676249</v>
      </c>
      <c r="E59" s="30">
        <v>104.72</v>
      </c>
      <c r="F59" s="30">
        <f t="shared" si="25"/>
        <v>5600</v>
      </c>
      <c r="G59" s="30">
        <f t="shared" si="15"/>
        <v>586432</v>
      </c>
      <c r="H59" s="30">
        <v>104.72</v>
      </c>
      <c r="I59" s="30">
        <f t="shared" si="26"/>
        <v>5600</v>
      </c>
      <c r="J59" s="30">
        <f t="shared" si="16"/>
        <v>586432</v>
      </c>
      <c r="K59" s="13">
        <v>119.69</v>
      </c>
      <c r="L59" s="13">
        <f t="shared" si="23"/>
        <v>5700</v>
      </c>
      <c r="M59" s="13">
        <f t="shared" si="17"/>
        <v>682233</v>
      </c>
      <c r="N59" s="2">
        <v>300</v>
      </c>
      <c r="P59" s="2">
        <f t="shared" si="18"/>
        <v>50</v>
      </c>
      <c r="Q59" s="2">
        <f t="shared" si="19"/>
        <v>50</v>
      </c>
    </row>
    <row r="60" s="2" customFormat="1" ht="21" spans="1:17">
      <c r="A60" s="12" t="s">
        <v>20</v>
      </c>
      <c r="B60" s="13">
        <v>119.69</v>
      </c>
      <c r="C60" s="13">
        <f t="shared" si="24"/>
        <v>5600</v>
      </c>
      <c r="D60" s="13">
        <f t="shared" si="14"/>
        <v>670264</v>
      </c>
      <c r="E60" s="30">
        <v>104.72</v>
      </c>
      <c r="F60" s="30">
        <f t="shared" si="25"/>
        <v>5550</v>
      </c>
      <c r="G60" s="30">
        <f t="shared" si="15"/>
        <v>581196</v>
      </c>
      <c r="H60" s="30">
        <v>104.72</v>
      </c>
      <c r="I60" s="30">
        <f t="shared" si="26"/>
        <v>5550</v>
      </c>
      <c r="J60" s="30">
        <f t="shared" si="16"/>
        <v>581196</v>
      </c>
      <c r="K60" s="13">
        <v>119.69</v>
      </c>
      <c r="L60" s="13">
        <f t="shared" si="23"/>
        <v>5650</v>
      </c>
      <c r="M60" s="13">
        <f t="shared" si="17"/>
        <v>676249</v>
      </c>
      <c r="N60" s="2">
        <v>250</v>
      </c>
      <c r="P60" s="2">
        <f t="shared" si="18"/>
        <v>50</v>
      </c>
      <c r="Q60" s="2">
        <f t="shared" si="19"/>
        <v>50</v>
      </c>
    </row>
    <row r="61" s="2" customFormat="1" ht="21" spans="1:17">
      <c r="A61" s="12" t="s">
        <v>21</v>
      </c>
      <c r="B61" s="13">
        <v>119.69</v>
      </c>
      <c r="C61" s="13">
        <f t="shared" si="24"/>
        <v>5550</v>
      </c>
      <c r="D61" s="13">
        <f t="shared" si="14"/>
        <v>664280</v>
      </c>
      <c r="E61" s="30">
        <v>104.72</v>
      </c>
      <c r="F61" s="30">
        <f t="shared" si="25"/>
        <v>5500</v>
      </c>
      <c r="G61" s="30">
        <f t="shared" si="15"/>
        <v>575960</v>
      </c>
      <c r="H61" s="30">
        <v>104.72</v>
      </c>
      <c r="I61" s="30">
        <f t="shared" si="26"/>
        <v>5500</v>
      </c>
      <c r="J61" s="30">
        <f t="shared" si="16"/>
        <v>575960</v>
      </c>
      <c r="K61" s="13">
        <v>119.69</v>
      </c>
      <c r="L61" s="13">
        <f t="shared" si="23"/>
        <v>5600</v>
      </c>
      <c r="M61" s="13">
        <f t="shared" si="17"/>
        <v>670264</v>
      </c>
      <c r="N61" s="2">
        <v>200</v>
      </c>
      <c r="P61" s="2">
        <f t="shared" si="18"/>
        <v>50</v>
      </c>
      <c r="Q61" s="2">
        <f t="shared" si="19"/>
        <v>50</v>
      </c>
    </row>
    <row r="62" s="2" customFormat="1" ht="21" spans="1:17">
      <c r="A62" s="12" t="s">
        <v>22</v>
      </c>
      <c r="B62" s="13">
        <v>119.69</v>
      </c>
      <c r="C62" s="13">
        <f t="shared" si="24"/>
        <v>5500</v>
      </c>
      <c r="D62" s="13">
        <f t="shared" si="14"/>
        <v>658295</v>
      </c>
      <c r="E62" s="13">
        <v>104.72</v>
      </c>
      <c r="F62" s="13">
        <f t="shared" si="25"/>
        <v>5450</v>
      </c>
      <c r="G62" s="13">
        <f t="shared" si="15"/>
        <v>570724</v>
      </c>
      <c r="H62" s="13">
        <v>104.72</v>
      </c>
      <c r="I62" s="13">
        <f t="shared" si="26"/>
        <v>5450</v>
      </c>
      <c r="J62" s="13">
        <f t="shared" si="16"/>
        <v>570724</v>
      </c>
      <c r="K62" s="13">
        <v>119.69</v>
      </c>
      <c r="L62" s="13">
        <f t="shared" si="23"/>
        <v>5550</v>
      </c>
      <c r="M62" s="13">
        <f t="shared" si="17"/>
        <v>664280</v>
      </c>
      <c r="N62" s="2">
        <v>150</v>
      </c>
      <c r="P62" s="2">
        <f t="shared" si="18"/>
        <v>50</v>
      </c>
      <c r="Q62" s="2">
        <f t="shared" si="19"/>
        <v>50</v>
      </c>
    </row>
    <row r="63" s="2" customFormat="1" ht="21" spans="1:17">
      <c r="A63" s="12" t="s">
        <v>23</v>
      </c>
      <c r="B63" s="13">
        <v>119.69</v>
      </c>
      <c r="C63" s="13">
        <f t="shared" si="24"/>
        <v>5450</v>
      </c>
      <c r="D63" s="13">
        <f t="shared" si="14"/>
        <v>652311</v>
      </c>
      <c r="E63" s="30">
        <v>104.72</v>
      </c>
      <c r="F63" s="30">
        <f t="shared" si="25"/>
        <v>5400</v>
      </c>
      <c r="G63" s="30">
        <f t="shared" si="15"/>
        <v>565488</v>
      </c>
      <c r="H63" s="30">
        <v>104.72</v>
      </c>
      <c r="I63" s="30">
        <f t="shared" si="26"/>
        <v>5400</v>
      </c>
      <c r="J63" s="30">
        <f t="shared" si="16"/>
        <v>565488</v>
      </c>
      <c r="K63" s="13">
        <v>119.69</v>
      </c>
      <c r="L63" s="13">
        <f t="shared" si="23"/>
        <v>5500</v>
      </c>
      <c r="M63" s="13">
        <f t="shared" si="17"/>
        <v>658295</v>
      </c>
      <c r="N63" s="2">
        <v>100</v>
      </c>
      <c r="P63" s="2">
        <f t="shared" si="18"/>
        <v>50</v>
      </c>
      <c r="Q63" s="2">
        <f t="shared" si="19"/>
        <v>50</v>
      </c>
    </row>
    <row r="64" s="2" customFormat="1" ht="21" spans="1:17">
      <c r="A64" s="12" t="s">
        <v>24</v>
      </c>
      <c r="B64" s="13">
        <v>119.69</v>
      </c>
      <c r="C64" s="13">
        <f t="shared" si="24"/>
        <v>5400</v>
      </c>
      <c r="D64" s="13">
        <f t="shared" si="14"/>
        <v>646326</v>
      </c>
      <c r="E64" s="13">
        <v>104.72</v>
      </c>
      <c r="F64" s="13">
        <f t="shared" si="25"/>
        <v>5350</v>
      </c>
      <c r="G64" s="13">
        <f t="shared" si="15"/>
        <v>560252</v>
      </c>
      <c r="H64" s="13">
        <v>104.72</v>
      </c>
      <c r="I64" s="13">
        <f t="shared" si="26"/>
        <v>5350</v>
      </c>
      <c r="J64" s="13">
        <f t="shared" si="16"/>
        <v>560252</v>
      </c>
      <c r="K64" s="13">
        <v>119.69</v>
      </c>
      <c r="L64" s="13">
        <f t="shared" si="23"/>
        <v>5450</v>
      </c>
      <c r="M64" s="13">
        <f t="shared" si="17"/>
        <v>652311</v>
      </c>
      <c r="N64" s="2">
        <v>50</v>
      </c>
      <c r="P64" s="2">
        <f t="shared" si="18"/>
        <v>50</v>
      </c>
      <c r="Q64" s="2">
        <f t="shared" si="19"/>
        <v>50</v>
      </c>
    </row>
    <row r="65" s="2" customFormat="1" ht="21" spans="1:17">
      <c r="A65" s="12" t="s">
        <v>25</v>
      </c>
      <c r="B65" s="13">
        <v>119.69</v>
      </c>
      <c r="C65" s="13">
        <f t="shared" si="24"/>
        <v>5350</v>
      </c>
      <c r="D65" s="13">
        <f t="shared" si="14"/>
        <v>640342</v>
      </c>
      <c r="E65" s="30">
        <v>104.72</v>
      </c>
      <c r="F65" s="30">
        <f t="shared" si="25"/>
        <v>5300</v>
      </c>
      <c r="G65" s="30">
        <f t="shared" si="15"/>
        <v>555016</v>
      </c>
      <c r="H65" s="30">
        <v>104.72</v>
      </c>
      <c r="I65" s="30">
        <f t="shared" si="26"/>
        <v>5300</v>
      </c>
      <c r="J65" s="30">
        <f t="shared" si="16"/>
        <v>555016</v>
      </c>
      <c r="K65" s="30">
        <v>119.69</v>
      </c>
      <c r="L65" s="30">
        <f t="shared" si="23"/>
        <v>5400</v>
      </c>
      <c r="M65" s="30">
        <f t="shared" si="17"/>
        <v>646326</v>
      </c>
      <c r="N65" s="2">
        <v>0</v>
      </c>
      <c r="P65" s="2">
        <f t="shared" si="18"/>
        <v>50</v>
      </c>
      <c r="Q65" s="2">
        <f t="shared" si="19"/>
        <v>50</v>
      </c>
    </row>
    <row r="66" ht="21" spans="2:14">
      <c r="B66" s="14">
        <f t="shared" ref="B66:M66" si="27">SUM(B41:B65)</f>
        <v>2992.25</v>
      </c>
      <c r="C66" s="14">
        <f t="shared" si="27"/>
        <v>148200</v>
      </c>
      <c r="D66" s="14">
        <f t="shared" si="27"/>
        <v>17738064</v>
      </c>
      <c r="E66" s="14">
        <f t="shared" si="27"/>
        <v>2618</v>
      </c>
      <c r="F66" s="14">
        <f t="shared" si="27"/>
        <v>147000</v>
      </c>
      <c r="G66" s="14">
        <f t="shared" si="27"/>
        <v>15393840</v>
      </c>
      <c r="H66" s="14">
        <f t="shared" si="27"/>
        <v>2618</v>
      </c>
      <c r="I66" s="14">
        <f t="shared" si="27"/>
        <v>147200</v>
      </c>
      <c r="J66" s="14">
        <f t="shared" si="27"/>
        <v>15414784</v>
      </c>
      <c r="K66" s="14">
        <f t="shared" si="27"/>
        <v>2992.25</v>
      </c>
      <c r="L66" s="14">
        <f t="shared" si="27"/>
        <v>149400</v>
      </c>
      <c r="M66" s="14">
        <f t="shared" si="27"/>
        <v>17881692</v>
      </c>
      <c r="N66" s="2"/>
    </row>
    <row r="67" ht="21.95" customHeight="1" spans="2:13">
      <c r="B67" s="14"/>
      <c r="C67" s="14">
        <v>50</v>
      </c>
      <c r="D67" s="14">
        <v>0</v>
      </c>
      <c r="E67" s="14"/>
      <c r="F67" s="14">
        <v>0</v>
      </c>
      <c r="G67" s="14"/>
      <c r="H67" s="14"/>
      <c r="I67" s="14">
        <v>0</v>
      </c>
      <c r="J67" s="14"/>
      <c r="K67" s="14"/>
      <c r="L67" s="14">
        <v>100</v>
      </c>
      <c r="M67" s="14"/>
    </row>
    <row r="68" ht="27.95" customHeight="1" spans="6:13">
      <c r="F68" s="23" t="s">
        <v>62</v>
      </c>
      <c r="G68" s="23"/>
      <c r="M68" s="33">
        <v>5300</v>
      </c>
    </row>
    <row r="69" ht="27.95" customHeight="1" spans="1:7">
      <c r="A69" s="15" t="s">
        <v>63</v>
      </c>
      <c r="B69" s="16"/>
      <c r="D69" s="55"/>
      <c r="E69" s="55"/>
      <c r="F69" s="71" t="s">
        <v>65</v>
      </c>
      <c r="G69" s="71"/>
    </row>
    <row r="70" ht="27.95" customHeight="1" spans="1:7">
      <c r="A70" s="17" t="s">
        <v>29</v>
      </c>
      <c r="B70" s="18">
        <f>B66+E66+H66+K66</f>
        <v>11220.5</v>
      </c>
      <c r="D70" s="55"/>
      <c r="E70" s="72"/>
      <c r="F70" s="71" t="e">
        <f>E70+#REF!+#REF!</f>
        <v>#REF!</v>
      </c>
      <c r="G70" s="71" t="e">
        <f>F70-#REF!</f>
        <v>#REF!</v>
      </c>
    </row>
    <row r="71" ht="27.95" customHeight="1" spans="1:7">
      <c r="A71" s="17" t="s">
        <v>30</v>
      </c>
      <c r="B71" s="18">
        <f>D66+G66+J66+M66</f>
        <v>66428380</v>
      </c>
      <c r="D71" s="55"/>
      <c r="E71" s="72"/>
      <c r="F71" s="71" t="e">
        <f>E71+#REF!+#REF!</f>
        <v>#REF!</v>
      </c>
      <c r="G71" s="71" t="e">
        <f>F71-F72</f>
        <v>#REF!</v>
      </c>
    </row>
    <row r="72" ht="27.95" customHeight="1" spans="1:7">
      <c r="A72" s="17" t="s">
        <v>31</v>
      </c>
      <c r="B72" s="19">
        <f>B71/B70</f>
        <v>5920.26915021612</v>
      </c>
      <c r="D72" s="55"/>
      <c r="E72" s="53"/>
      <c r="F72" s="73" t="e">
        <f>#REF!*#REF!</f>
        <v>#REF!</v>
      </c>
      <c r="G72" s="71"/>
    </row>
    <row r="73" spans="4:7">
      <c r="D73" s="32"/>
      <c r="E73" s="32"/>
      <c r="F73" s="32"/>
      <c r="G73" s="32"/>
    </row>
    <row r="74" spans="4:7">
      <c r="D74" s="32"/>
      <c r="E74" s="32"/>
      <c r="F74" s="32"/>
      <c r="G74" s="32"/>
    </row>
    <row r="75" spans="4:7">
      <c r="D75" s="32"/>
      <c r="E75" s="32"/>
      <c r="F75" s="32"/>
      <c r="G75" s="32"/>
    </row>
    <row r="76" spans="4:7">
      <c r="D76" s="32"/>
      <c r="E76" s="32"/>
      <c r="F76" s="32"/>
      <c r="G76" s="32"/>
    </row>
    <row r="77" spans="4:7">
      <c r="D77" s="32"/>
      <c r="E77" s="32"/>
      <c r="F77" s="32"/>
      <c r="G77" s="32"/>
    </row>
    <row r="78" spans="4:7">
      <c r="D78" s="32"/>
      <c r="E78" s="32"/>
      <c r="F78" s="32"/>
      <c r="G78" s="32"/>
    </row>
    <row r="79" spans="4:7">
      <c r="D79" s="32"/>
      <c r="E79" s="32"/>
      <c r="F79" s="32"/>
      <c r="G79" s="32"/>
    </row>
    <row r="80" spans="4:7">
      <c r="D80" s="32"/>
      <c r="E80" s="32"/>
      <c r="F80" s="32"/>
      <c r="G80" s="32"/>
    </row>
    <row r="81" spans="4:7">
      <c r="D81" s="32"/>
      <c r="E81" s="32"/>
      <c r="F81" s="32"/>
      <c r="G81" s="32"/>
    </row>
    <row r="82" spans="4:7">
      <c r="D82" s="32"/>
      <c r="E82" s="32"/>
      <c r="F82" s="32"/>
      <c r="G82" s="32"/>
    </row>
  </sheetData>
  <mergeCells count="13">
    <mergeCell ref="A3:M3"/>
    <mergeCell ref="B4:D4"/>
    <mergeCell ref="E4:G4"/>
    <mergeCell ref="H4:J4"/>
    <mergeCell ref="K4:M4"/>
    <mergeCell ref="A34:B34"/>
    <mergeCell ref="A38:M38"/>
    <mergeCell ref="B39:D39"/>
    <mergeCell ref="E39:G39"/>
    <mergeCell ref="H39:J39"/>
    <mergeCell ref="K39:M39"/>
    <mergeCell ref="A69:B69"/>
    <mergeCell ref="D69:E69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A9" sqref="$A9:$XFD9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77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30">
        <v>133.95</v>
      </c>
      <c r="C5" s="30">
        <f t="shared" ref="C5:C13" si="0">$M$17+N5+$C$16</f>
        <v>6513</v>
      </c>
      <c r="D5" s="30">
        <f t="shared" ref="D5:D13" si="1">ROUND(B5*C5,0)</f>
        <v>872416</v>
      </c>
      <c r="E5" s="13">
        <v>133.95</v>
      </c>
      <c r="F5" s="13">
        <f t="shared" ref="F5:F13" si="2">$M$17+N5+$F$16</f>
        <v>6463</v>
      </c>
      <c r="G5" s="13">
        <f t="shared" ref="G5:G13" si="3">ROUND(E5*F5,0)</f>
        <v>865719</v>
      </c>
      <c r="H5" s="13">
        <v>133.95</v>
      </c>
      <c r="I5" s="13">
        <f t="shared" ref="I5:I13" si="4">$M$17+N5+$I$16</f>
        <v>6463</v>
      </c>
      <c r="J5" s="13">
        <f t="shared" ref="J5:J13" si="5">ROUND(H5*I5,0)</f>
        <v>865719</v>
      </c>
      <c r="K5" s="13">
        <v>133.95</v>
      </c>
      <c r="L5" s="13">
        <f t="shared" ref="L5:L13" si="6">$M$17+N5+$L$16</f>
        <v>6563</v>
      </c>
      <c r="M5" s="13">
        <f t="shared" ref="M5:M13" si="7">ROUND(K5*L5,0)</f>
        <v>879114</v>
      </c>
      <c r="N5" s="3">
        <v>200</v>
      </c>
    </row>
    <row r="6" ht="30" customHeight="1" spans="1:14">
      <c r="A6" s="12" t="s">
        <v>19</v>
      </c>
      <c r="B6" s="30">
        <v>133.95</v>
      </c>
      <c r="C6" s="30">
        <f t="shared" si="0"/>
        <v>6463</v>
      </c>
      <c r="D6" s="30">
        <f t="shared" si="1"/>
        <v>865719</v>
      </c>
      <c r="E6" s="13">
        <v>133.95</v>
      </c>
      <c r="F6" s="13">
        <f t="shared" si="2"/>
        <v>6413</v>
      </c>
      <c r="G6" s="13">
        <f t="shared" si="3"/>
        <v>859021</v>
      </c>
      <c r="H6" s="13">
        <v>133.95</v>
      </c>
      <c r="I6" s="13">
        <f t="shared" si="4"/>
        <v>6413</v>
      </c>
      <c r="J6" s="13">
        <f t="shared" si="5"/>
        <v>859021</v>
      </c>
      <c r="K6" s="13">
        <v>133.95</v>
      </c>
      <c r="L6" s="13">
        <f t="shared" si="6"/>
        <v>6513</v>
      </c>
      <c r="M6" s="13">
        <f t="shared" si="7"/>
        <v>872416</v>
      </c>
      <c r="N6" s="3">
        <v>150</v>
      </c>
    </row>
    <row r="7" ht="30" customHeight="1" spans="1:14">
      <c r="A7" s="12" t="s">
        <v>20</v>
      </c>
      <c r="B7" s="13">
        <v>133.95</v>
      </c>
      <c r="C7" s="13">
        <f t="shared" si="0"/>
        <v>6413</v>
      </c>
      <c r="D7" s="13">
        <f t="shared" si="1"/>
        <v>859021</v>
      </c>
      <c r="E7" s="13">
        <v>133.95</v>
      </c>
      <c r="F7" s="13">
        <f t="shared" si="2"/>
        <v>6363</v>
      </c>
      <c r="G7" s="13">
        <f t="shared" si="3"/>
        <v>852324</v>
      </c>
      <c r="H7" s="13">
        <v>133.95</v>
      </c>
      <c r="I7" s="13">
        <f t="shared" si="4"/>
        <v>6363</v>
      </c>
      <c r="J7" s="13">
        <f t="shared" si="5"/>
        <v>852324</v>
      </c>
      <c r="K7" s="13">
        <v>133.95</v>
      </c>
      <c r="L7" s="13">
        <f t="shared" si="6"/>
        <v>6463</v>
      </c>
      <c r="M7" s="13">
        <f t="shared" si="7"/>
        <v>865719</v>
      </c>
      <c r="N7" s="3">
        <v>100</v>
      </c>
    </row>
    <row r="8" ht="30" customHeight="1" spans="1:14">
      <c r="A8" s="12" t="s">
        <v>21</v>
      </c>
      <c r="B8" s="13">
        <v>133.95</v>
      </c>
      <c r="C8" s="13">
        <f t="shared" si="0"/>
        <v>6363</v>
      </c>
      <c r="D8" s="13">
        <f t="shared" si="1"/>
        <v>852324</v>
      </c>
      <c r="E8" s="13">
        <v>133.95</v>
      </c>
      <c r="F8" s="13">
        <f t="shared" si="2"/>
        <v>6313</v>
      </c>
      <c r="G8" s="13">
        <f t="shared" si="3"/>
        <v>845626</v>
      </c>
      <c r="H8" s="13">
        <v>133.95</v>
      </c>
      <c r="I8" s="13">
        <f t="shared" si="4"/>
        <v>6313</v>
      </c>
      <c r="J8" s="13">
        <f t="shared" si="5"/>
        <v>845626</v>
      </c>
      <c r="K8" s="13">
        <v>133.95</v>
      </c>
      <c r="L8" s="13">
        <f t="shared" si="6"/>
        <v>6413</v>
      </c>
      <c r="M8" s="13">
        <f t="shared" si="7"/>
        <v>859021</v>
      </c>
      <c r="N8" s="3">
        <v>50</v>
      </c>
    </row>
    <row r="9" ht="30" customHeight="1" spans="1:13">
      <c r="A9" s="12" t="s">
        <v>22</v>
      </c>
      <c r="B9" s="13">
        <v>133.95</v>
      </c>
      <c r="C9" s="13">
        <f t="shared" si="0"/>
        <v>6313</v>
      </c>
      <c r="D9" s="13">
        <f t="shared" si="1"/>
        <v>845626</v>
      </c>
      <c r="E9" s="13">
        <v>133.95</v>
      </c>
      <c r="F9" s="13">
        <f t="shared" si="2"/>
        <v>6263</v>
      </c>
      <c r="G9" s="13">
        <f t="shared" si="3"/>
        <v>838929</v>
      </c>
      <c r="H9" s="13">
        <v>133.95</v>
      </c>
      <c r="I9" s="13">
        <f t="shared" si="4"/>
        <v>6263</v>
      </c>
      <c r="J9" s="13">
        <f t="shared" si="5"/>
        <v>838929</v>
      </c>
      <c r="K9" s="13">
        <v>133.95</v>
      </c>
      <c r="L9" s="13">
        <f t="shared" si="6"/>
        <v>6363</v>
      </c>
      <c r="M9" s="13">
        <f t="shared" si="7"/>
        <v>852324</v>
      </c>
    </row>
    <row r="10" ht="30" customHeight="1" spans="1:14">
      <c r="A10" s="12" t="s">
        <v>23</v>
      </c>
      <c r="B10" s="13">
        <v>133.95</v>
      </c>
      <c r="C10" s="13">
        <f t="shared" si="0"/>
        <v>6263</v>
      </c>
      <c r="D10" s="13">
        <f t="shared" si="1"/>
        <v>838929</v>
      </c>
      <c r="E10" s="13">
        <v>133.95</v>
      </c>
      <c r="F10" s="13">
        <f t="shared" si="2"/>
        <v>6213</v>
      </c>
      <c r="G10" s="13">
        <f t="shared" si="3"/>
        <v>832231</v>
      </c>
      <c r="H10" s="13">
        <v>133.95</v>
      </c>
      <c r="I10" s="13">
        <f t="shared" si="4"/>
        <v>6213</v>
      </c>
      <c r="J10" s="13">
        <f t="shared" si="5"/>
        <v>832231</v>
      </c>
      <c r="K10" s="13">
        <v>133.95</v>
      </c>
      <c r="L10" s="13">
        <f t="shared" si="6"/>
        <v>6313</v>
      </c>
      <c r="M10" s="13">
        <f t="shared" si="7"/>
        <v>845626</v>
      </c>
      <c r="N10" s="3">
        <v>-50</v>
      </c>
    </row>
    <row r="11" ht="30" customHeight="1" spans="1:14">
      <c r="A11" s="12" t="s">
        <v>24</v>
      </c>
      <c r="B11" s="13">
        <v>133.95</v>
      </c>
      <c r="C11" s="13">
        <f t="shared" si="0"/>
        <v>6213</v>
      </c>
      <c r="D11" s="13">
        <f t="shared" si="1"/>
        <v>832231</v>
      </c>
      <c r="E11" s="13">
        <v>133.95</v>
      </c>
      <c r="F11" s="13">
        <f t="shared" si="2"/>
        <v>6163</v>
      </c>
      <c r="G11" s="13">
        <f t="shared" si="3"/>
        <v>825534</v>
      </c>
      <c r="H11" s="13">
        <v>133.95</v>
      </c>
      <c r="I11" s="13">
        <f t="shared" si="4"/>
        <v>6163</v>
      </c>
      <c r="J11" s="13">
        <f t="shared" si="5"/>
        <v>825534</v>
      </c>
      <c r="K11" s="30">
        <v>133.95</v>
      </c>
      <c r="L11" s="30">
        <f t="shared" si="6"/>
        <v>6263</v>
      </c>
      <c r="M11" s="30">
        <f t="shared" si="7"/>
        <v>838929</v>
      </c>
      <c r="N11" s="3">
        <v>-100</v>
      </c>
    </row>
    <row r="12" ht="30" customHeight="1" spans="1:14">
      <c r="A12" s="12" t="s">
        <v>25</v>
      </c>
      <c r="B12" s="13">
        <v>133.95</v>
      </c>
      <c r="C12" s="13">
        <f t="shared" si="0"/>
        <v>6163</v>
      </c>
      <c r="D12" s="13">
        <f t="shared" si="1"/>
        <v>825534</v>
      </c>
      <c r="E12" s="13">
        <v>133.95</v>
      </c>
      <c r="F12" s="13">
        <f t="shared" si="2"/>
        <v>6113</v>
      </c>
      <c r="G12" s="13">
        <f t="shared" si="3"/>
        <v>818836</v>
      </c>
      <c r="H12" s="13">
        <v>133.95</v>
      </c>
      <c r="I12" s="13">
        <f t="shared" si="4"/>
        <v>6113</v>
      </c>
      <c r="J12" s="13">
        <f t="shared" si="5"/>
        <v>818836</v>
      </c>
      <c r="K12" s="13">
        <v>133.95</v>
      </c>
      <c r="L12" s="13">
        <f t="shared" si="6"/>
        <v>6213</v>
      </c>
      <c r="M12" s="13">
        <f t="shared" si="7"/>
        <v>832231</v>
      </c>
      <c r="N12" s="3">
        <v>-150</v>
      </c>
    </row>
    <row r="13" ht="30" customHeight="1" spans="1:14">
      <c r="A13" s="12" t="s">
        <v>26</v>
      </c>
      <c r="B13" s="13">
        <v>133.95</v>
      </c>
      <c r="C13" s="13">
        <f t="shared" si="0"/>
        <v>6113</v>
      </c>
      <c r="D13" s="13">
        <f t="shared" si="1"/>
        <v>818836</v>
      </c>
      <c r="E13" s="13">
        <v>133.95</v>
      </c>
      <c r="F13" s="13">
        <f t="shared" si="2"/>
        <v>6063</v>
      </c>
      <c r="G13" s="13">
        <f t="shared" si="3"/>
        <v>812139</v>
      </c>
      <c r="H13" s="13">
        <v>133.95</v>
      </c>
      <c r="I13" s="13">
        <f t="shared" si="4"/>
        <v>6063</v>
      </c>
      <c r="J13" s="13">
        <f t="shared" si="5"/>
        <v>812139</v>
      </c>
      <c r="K13" s="13">
        <v>133.95</v>
      </c>
      <c r="L13" s="13">
        <f t="shared" si="6"/>
        <v>6163</v>
      </c>
      <c r="M13" s="13">
        <f t="shared" si="7"/>
        <v>825534</v>
      </c>
      <c r="N13" s="3">
        <v>-200</v>
      </c>
    </row>
    <row r="14" ht="30" customHeight="1" spans="1:13">
      <c r="A14" s="2"/>
      <c r="B14" s="4">
        <f>SUM(B5:B13)</f>
        <v>1205.55</v>
      </c>
      <c r="C14" s="4">
        <f t="shared" ref="C14:K14" si="8">SUM(C5:C13)</f>
        <v>56817</v>
      </c>
      <c r="D14" s="4">
        <f t="shared" si="8"/>
        <v>7610636</v>
      </c>
      <c r="E14" s="4">
        <f t="shared" si="8"/>
        <v>1205.55</v>
      </c>
      <c r="F14" s="4">
        <f t="shared" si="8"/>
        <v>56367</v>
      </c>
      <c r="G14" s="4">
        <f t="shared" si="8"/>
        <v>7550359</v>
      </c>
      <c r="H14" s="4">
        <f t="shared" si="8"/>
        <v>1205.55</v>
      </c>
      <c r="I14" s="4">
        <f t="shared" si="8"/>
        <v>56367</v>
      </c>
      <c r="J14" s="4">
        <f t="shared" si="8"/>
        <v>7550359</v>
      </c>
      <c r="K14" s="4">
        <f t="shared" si="8"/>
        <v>1205.55</v>
      </c>
      <c r="L14" s="59"/>
      <c r="M14" s="4">
        <f>SUM(M5:M13)</f>
        <v>7670914</v>
      </c>
    </row>
    <row r="15" ht="56.1" customHeight="1" spans="2:13">
      <c r="B15" s="14">
        <f t="shared" ref="B15:H15" si="9">SUM(B5:B13)</f>
        <v>1205.55</v>
      </c>
      <c r="D15" s="14">
        <f t="shared" si="9"/>
        <v>7610636</v>
      </c>
      <c r="E15" s="14">
        <f t="shared" si="9"/>
        <v>1205.55</v>
      </c>
      <c r="F15" s="14"/>
      <c r="G15" s="14">
        <f t="shared" si="9"/>
        <v>7550359</v>
      </c>
      <c r="H15" s="14">
        <f t="shared" si="9"/>
        <v>1205.55</v>
      </c>
      <c r="I15" s="14"/>
      <c r="J15" s="14">
        <f t="shared" ref="J15:M15" si="10">SUM(J5:J13)</f>
        <v>7550359</v>
      </c>
      <c r="K15" s="14">
        <f t="shared" si="10"/>
        <v>1205.55</v>
      </c>
      <c r="L15" s="14"/>
      <c r="M15" s="14">
        <f t="shared" si="10"/>
        <v>7670914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0">
        <v>6263</v>
      </c>
    </row>
    <row r="18" ht="30" customHeight="1" spans="1:12">
      <c r="A18" s="15" t="s">
        <v>78</v>
      </c>
      <c r="B18" s="16"/>
      <c r="D18" s="15" t="s">
        <v>79</v>
      </c>
      <c r="E18" s="16"/>
      <c r="L18" s="14"/>
    </row>
    <row r="19" ht="30" customHeight="1" spans="1:12">
      <c r="A19" s="17" t="s">
        <v>29</v>
      </c>
      <c r="B19" s="18">
        <f>B14+E14+H14+K14</f>
        <v>4822.2</v>
      </c>
      <c r="D19" s="17" t="s">
        <v>29</v>
      </c>
      <c r="E19" s="18">
        <f>E15+H15+K15+B15</f>
        <v>4822.2</v>
      </c>
      <c r="L19" s="14">
        <f>K19+H19+E19</f>
        <v>4822.2</v>
      </c>
    </row>
    <row r="20" ht="30" customHeight="1" spans="1:12">
      <c r="A20" s="17" t="s">
        <v>30</v>
      </c>
      <c r="B20" s="18">
        <f>ROUND(D14+G14+J14+M14,2)</f>
        <v>30382268</v>
      </c>
      <c r="D20" s="17" t="s">
        <v>30</v>
      </c>
      <c r="E20" s="18">
        <f>ROUND(D15+G15+J15+M15,0)</f>
        <v>30382268</v>
      </c>
      <c r="L20" s="14">
        <f>K20+H20+E20</f>
        <v>30382268</v>
      </c>
    </row>
    <row r="21" ht="30" customHeight="1" spans="1:5">
      <c r="A21" s="17" t="s">
        <v>31</v>
      </c>
      <c r="B21" s="19">
        <f>B20/B19</f>
        <v>6300.49935713989</v>
      </c>
      <c r="D21" s="17" t="s">
        <v>31</v>
      </c>
      <c r="E21" s="19">
        <f>E20/E19</f>
        <v>6300.49935713989</v>
      </c>
    </row>
    <row r="23" ht="54" customHeight="1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2"/>
  <sheetViews>
    <sheetView zoomScale="66" zoomScaleNormal="66" topLeftCell="A2" workbookViewId="0">
      <selection activeCell="E11" sqref="E11:G11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1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70"/>
    </row>
    <row r="3" customFormat="1" ht="44.1" customHeight="1" spans="1:13">
      <c r="A3" s="63" t="s">
        <v>82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="1" customFormat="1" ht="30" customHeight="1" spans="1:13">
      <c r="A4" s="64"/>
      <c r="B4" s="65" t="s">
        <v>2</v>
      </c>
      <c r="C4" s="66"/>
      <c r="D4" s="67"/>
      <c r="E4" s="65" t="s">
        <v>3</v>
      </c>
      <c r="F4" s="66"/>
      <c r="G4" s="67"/>
      <c r="H4" s="65" t="s">
        <v>4</v>
      </c>
      <c r="I4" s="66"/>
      <c r="J4" s="67"/>
      <c r="K4" s="65" t="s">
        <v>5</v>
      </c>
      <c r="L4" s="66"/>
      <c r="M4" s="67"/>
    </row>
    <row r="5" s="1" customFormat="1" ht="30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ht="30" customHeight="1" spans="1:14">
      <c r="A6" s="12" t="s">
        <v>18</v>
      </c>
      <c r="B6" s="30">
        <v>133.95</v>
      </c>
      <c r="C6" s="30">
        <f t="shared" ref="C6:C14" si="0">$M$18+N6+$C$17</f>
        <v>6513</v>
      </c>
      <c r="D6" s="30">
        <f t="shared" ref="D6:D14" si="1">ROUND(B6*C6,0)</f>
        <v>872416</v>
      </c>
      <c r="E6" s="30">
        <v>133.95</v>
      </c>
      <c r="F6" s="30">
        <f t="shared" ref="F6:F14" si="2">$M$18+N6+$F$17</f>
        <v>6463</v>
      </c>
      <c r="G6" s="30">
        <f t="shared" ref="G6:G14" si="3">ROUND(E6*F6,0)</f>
        <v>865719</v>
      </c>
      <c r="H6" s="13">
        <v>133.95</v>
      </c>
      <c r="I6" s="13">
        <f t="shared" ref="I6:I14" si="4">$M$18+N6+$I$17</f>
        <v>6463</v>
      </c>
      <c r="J6" s="13">
        <f t="shared" ref="J6:J14" si="5">ROUND(H6*I6,0)</f>
        <v>865719</v>
      </c>
      <c r="K6" s="30">
        <v>133.95</v>
      </c>
      <c r="L6" s="30">
        <f t="shared" ref="L6:L14" si="6">$M$18+N6+$L$17</f>
        <v>6563</v>
      </c>
      <c r="M6" s="30">
        <f t="shared" ref="M6:M14" si="7">ROUND(K6*L6,0)</f>
        <v>879114</v>
      </c>
      <c r="N6" s="3">
        <v>200</v>
      </c>
    </row>
    <row r="7" ht="30" customHeight="1" spans="1:14">
      <c r="A7" s="12" t="s">
        <v>19</v>
      </c>
      <c r="B7" s="30">
        <v>133.95</v>
      </c>
      <c r="C7" s="30">
        <f t="shared" si="0"/>
        <v>6463</v>
      </c>
      <c r="D7" s="30">
        <f t="shared" si="1"/>
        <v>865719</v>
      </c>
      <c r="E7" s="30">
        <v>133.95</v>
      </c>
      <c r="F7" s="30">
        <f t="shared" si="2"/>
        <v>6413</v>
      </c>
      <c r="G7" s="30">
        <f t="shared" si="3"/>
        <v>859021</v>
      </c>
      <c r="H7" s="30">
        <v>133.95</v>
      </c>
      <c r="I7" s="30">
        <f t="shared" si="4"/>
        <v>6413</v>
      </c>
      <c r="J7" s="30">
        <f t="shared" si="5"/>
        <v>859021</v>
      </c>
      <c r="K7" s="30">
        <v>133.95</v>
      </c>
      <c r="L7" s="30">
        <f t="shared" si="6"/>
        <v>6513</v>
      </c>
      <c r="M7" s="30">
        <f t="shared" si="7"/>
        <v>872416</v>
      </c>
      <c r="N7" s="3">
        <v>150</v>
      </c>
    </row>
    <row r="8" ht="30" customHeight="1" spans="1:14">
      <c r="A8" s="12" t="s">
        <v>20</v>
      </c>
      <c r="B8" s="30">
        <v>133.95</v>
      </c>
      <c r="C8" s="30">
        <f t="shared" si="0"/>
        <v>6413</v>
      </c>
      <c r="D8" s="30">
        <f t="shared" si="1"/>
        <v>859021</v>
      </c>
      <c r="E8" s="13">
        <v>133.95</v>
      </c>
      <c r="F8" s="13">
        <f t="shared" si="2"/>
        <v>6363</v>
      </c>
      <c r="G8" s="13">
        <f t="shared" si="3"/>
        <v>852324</v>
      </c>
      <c r="H8" s="13">
        <v>133.95</v>
      </c>
      <c r="I8" s="13">
        <f t="shared" si="4"/>
        <v>6363</v>
      </c>
      <c r="J8" s="13">
        <f t="shared" si="5"/>
        <v>852324</v>
      </c>
      <c r="K8" s="30">
        <v>133.95</v>
      </c>
      <c r="L8" s="30">
        <f t="shared" si="6"/>
        <v>6463</v>
      </c>
      <c r="M8" s="30">
        <f t="shared" si="7"/>
        <v>865719</v>
      </c>
      <c r="N8" s="3">
        <v>100</v>
      </c>
    </row>
    <row r="9" ht="30" customHeight="1" spans="1:14">
      <c r="A9" s="12" t="s">
        <v>21</v>
      </c>
      <c r="B9" s="30">
        <v>133.95</v>
      </c>
      <c r="C9" s="30">
        <f t="shared" si="0"/>
        <v>6363</v>
      </c>
      <c r="D9" s="30">
        <f t="shared" si="1"/>
        <v>852324</v>
      </c>
      <c r="E9" s="30">
        <v>133.95</v>
      </c>
      <c r="F9" s="30">
        <f t="shared" si="2"/>
        <v>6313</v>
      </c>
      <c r="G9" s="30">
        <f t="shared" si="3"/>
        <v>845626</v>
      </c>
      <c r="H9" s="30">
        <v>133.95</v>
      </c>
      <c r="I9" s="30">
        <f t="shared" si="4"/>
        <v>6313</v>
      </c>
      <c r="J9" s="30">
        <f t="shared" si="5"/>
        <v>845626</v>
      </c>
      <c r="K9" s="30">
        <v>133.95</v>
      </c>
      <c r="L9" s="30">
        <f t="shared" si="6"/>
        <v>6413</v>
      </c>
      <c r="M9" s="30">
        <f t="shared" si="7"/>
        <v>859021</v>
      </c>
      <c r="N9" s="3">
        <v>50</v>
      </c>
    </row>
    <row r="10" ht="30" customHeight="1" spans="1:13">
      <c r="A10" s="12" t="s">
        <v>22</v>
      </c>
      <c r="B10" s="30">
        <v>133.95</v>
      </c>
      <c r="C10" s="30">
        <f t="shared" si="0"/>
        <v>6313</v>
      </c>
      <c r="D10" s="30">
        <f t="shared" si="1"/>
        <v>845626</v>
      </c>
      <c r="E10" s="30">
        <v>133.95</v>
      </c>
      <c r="F10" s="30">
        <f t="shared" si="2"/>
        <v>6263</v>
      </c>
      <c r="G10" s="30">
        <f t="shared" si="3"/>
        <v>838929</v>
      </c>
      <c r="H10" s="30">
        <v>133.95</v>
      </c>
      <c r="I10" s="30">
        <f t="shared" si="4"/>
        <v>6263</v>
      </c>
      <c r="J10" s="30">
        <f t="shared" si="5"/>
        <v>838929</v>
      </c>
      <c r="K10" s="30">
        <v>133.95</v>
      </c>
      <c r="L10" s="30">
        <f t="shared" si="6"/>
        <v>6363</v>
      </c>
      <c r="M10" s="30">
        <f t="shared" si="7"/>
        <v>852324</v>
      </c>
    </row>
    <row r="11" ht="30" customHeight="1" spans="1:14">
      <c r="A11" s="12" t="s">
        <v>23</v>
      </c>
      <c r="B11" s="68">
        <v>133.95</v>
      </c>
      <c r="C11" s="68">
        <f t="shared" si="0"/>
        <v>6263</v>
      </c>
      <c r="D11" s="68">
        <f t="shared" si="1"/>
        <v>838929</v>
      </c>
      <c r="E11" s="69">
        <v>133.95</v>
      </c>
      <c r="F11" s="69">
        <f t="shared" si="2"/>
        <v>6213</v>
      </c>
      <c r="G11" s="69">
        <f t="shared" si="3"/>
        <v>832231</v>
      </c>
      <c r="H11" s="30">
        <v>133.95</v>
      </c>
      <c r="I11" s="30">
        <f t="shared" si="4"/>
        <v>6213</v>
      </c>
      <c r="J11" s="30">
        <f t="shared" si="5"/>
        <v>832231</v>
      </c>
      <c r="K11" s="13">
        <v>133.95</v>
      </c>
      <c r="L11" s="13">
        <f t="shared" si="6"/>
        <v>6313</v>
      </c>
      <c r="M11" s="13">
        <f t="shared" si="7"/>
        <v>845626</v>
      </c>
      <c r="N11" s="3">
        <v>-50</v>
      </c>
    </row>
    <row r="12" ht="30" customHeight="1" spans="1:14">
      <c r="A12" s="12" t="s">
        <v>24</v>
      </c>
      <c r="B12" s="13">
        <v>133.95</v>
      </c>
      <c r="C12" s="13">
        <f t="shared" si="0"/>
        <v>6213</v>
      </c>
      <c r="D12" s="13">
        <f t="shared" si="1"/>
        <v>832231</v>
      </c>
      <c r="E12" s="13">
        <v>133.95</v>
      </c>
      <c r="F12" s="13">
        <f t="shared" si="2"/>
        <v>6163</v>
      </c>
      <c r="G12" s="13">
        <f t="shared" si="3"/>
        <v>825534</v>
      </c>
      <c r="H12" s="13">
        <v>133.95</v>
      </c>
      <c r="I12" s="13">
        <f t="shared" si="4"/>
        <v>6163</v>
      </c>
      <c r="J12" s="13">
        <f t="shared" si="5"/>
        <v>825534</v>
      </c>
      <c r="K12" s="13">
        <v>133.95</v>
      </c>
      <c r="L12" s="13">
        <f t="shared" si="6"/>
        <v>6263</v>
      </c>
      <c r="M12" s="13">
        <f t="shared" si="7"/>
        <v>838929</v>
      </c>
      <c r="N12" s="3">
        <v>-100</v>
      </c>
    </row>
    <row r="13" ht="30" customHeight="1" spans="1:14">
      <c r="A13" s="12" t="s">
        <v>25</v>
      </c>
      <c r="B13" s="13">
        <v>133.95</v>
      </c>
      <c r="C13" s="13">
        <f t="shared" si="0"/>
        <v>6163</v>
      </c>
      <c r="D13" s="13">
        <f t="shared" si="1"/>
        <v>825534</v>
      </c>
      <c r="E13" s="13">
        <v>133.95</v>
      </c>
      <c r="F13" s="13">
        <f t="shared" si="2"/>
        <v>6113</v>
      </c>
      <c r="G13" s="13">
        <f t="shared" si="3"/>
        <v>818836</v>
      </c>
      <c r="H13" s="13">
        <v>133.95</v>
      </c>
      <c r="I13" s="13">
        <f t="shared" si="4"/>
        <v>6113</v>
      </c>
      <c r="J13" s="13">
        <f t="shared" si="5"/>
        <v>818836</v>
      </c>
      <c r="K13" s="13">
        <v>133.95</v>
      </c>
      <c r="L13" s="13">
        <f t="shared" si="6"/>
        <v>6213</v>
      </c>
      <c r="M13" s="13">
        <f t="shared" si="7"/>
        <v>832231</v>
      </c>
      <c r="N13" s="3">
        <v>-150</v>
      </c>
    </row>
    <row r="14" ht="30" customHeight="1" spans="1:14">
      <c r="A14" s="12" t="s">
        <v>26</v>
      </c>
      <c r="B14" s="36">
        <v>133.95</v>
      </c>
      <c r="C14" s="36">
        <f t="shared" si="0"/>
        <v>6113</v>
      </c>
      <c r="D14" s="36">
        <f t="shared" si="1"/>
        <v>818836</v>
      </c>
      <c r="E14" s="36">
        <v>133.95</v>
      </c>
      <c r="F14" s="36">
        <f t="shared" si="2"/>
        <v>6063</v>
      </c>
      <c r="G14" s="36">
        <f t="shared" si="3"/>
        <v>812139</v>
      </c>
      <c r="H14" s="36">
        <v>133.95</v>
      </c>
      <c r="I14" s="36">
        <f t="shared" si="4"/>
        <v>6063</v>
      </c>
      <c r="J14" s="36">
        <f t="shared" si="5"/>
        <v>812139</v>
      </c>
      <c r="K14" s="36">
        <v>133.95</v>
      </c>
      <c r="L14" s="36">
        <f t="shared" si="6"/>
        <v>6163</v>
      </c>
      <c r="M14" s="36">
        <f t="shared" si="7"/>
        <v>825534</v>
      </c>
      <c r="N14" s="3">
        <v>-200</v>
      </c>
    </row>
    <row r="15" ht="30" customHeight="1" spans="1:13">
      <c r="A15" s="2"/>
      <c r="B15" s="4">
        <f t="shared" ref="B15:K15" si="8">SUM(B6:B14)</f>
        <v>1205.55</v>
      </c>
      <c r="C15" s="4">
        <f t="shared" si="8"/>
        <v>56817</v>
      </c>
      <c r="D15" s="4">
        <f t="shared" si="8"/>
        <v>7610636</v>
      </c>
      <c r="E15" s="4">
        <f t="shared" si="8"/>
        <v>1205.55</v>
      </c>
      <c r="F15" s="4">
        <f t="shared" si="8"/>
        <v>56367</v>
      </c>
      <c r="G15" s="4">
        <f t="shared" si="8"/>
        <v>7550359</v>
      </c>
      <c r="H15" s="4">
        <f t="shared" si="8"/>
        <v>1205.55</v>
      </c>
      <c r="I15" s="4">
        <f t="shared" si="8"/>
        <v>56367</v>
      </c>
      <c r="J15" s="4">
        <f t="shared" si="8"/>
        <v>7550359</v>
      </c>
      <c r="K15" s="4">
        <f t="shared" si="8"/>
        <v>1205.55</v>
      </c>
      <c r="L15" s="59"/>
      <c r="M15" s="4">
        <f>SUM(M6:M14)</f>
        <v>7670914</v>
      </c>
    </row>
    <row r="16" ht="56.1" customHeight="1" spans="2:13">
      <c r="B16" s="14">
        <f t="shared" ref="B16:H16" si="9">SUM(B6:B14)</f>
        <v>1205.55</v>
      </c>
      <c r="D16" s="14">
        <f t="shared" si="9"/>
        <v>7610636</v>
      </c>
      <c r="E16" s="14">
        <f t="shared" si="9"/>
        <v>1205.55</v>
      </c>
      <c r="F16" s="14"/>
      <c r="G16" s="14">
        <f t="shared" si="9"/>
        <v>7550359</v>
      </c>
      <c r="H16" s="14">
        <f t="shared" si="9"/>
        <v>1205.55</v>
      </c>
      <c r="I16" s="14"/>
      <c r="J16" s="14">
        <f t="shared" ref="J16:M16" si="10">SUM(J6:J14)</f>
        <v>7550359</v>
      </c>
      <c r="K16" s="14">
        <f t="shared" si="10"/>
        <v>1205.55</v>
      </c>
      <c r="L16" s="14"/>
      <c r="M16" s="14">
        <f t="shared" si="10"/>
        <v>7670914</v>
      </c>
    </row>
    <row r="17" ht="18" customHeight="1" spans="2:13">
      <c r="B17" s="14"/>
      <c r="C17" s="3">
        <v>50</v>
      </c>
      <c r="D17" s="14"/>
      <c r="E17" s="14"/>
      <c r="F17" s="14">
        <v>0</v>
      </c>
      <c r="G17" s="14"/>
      <c r="H17" s="14"/>
      <c r="I17" s="14">
        <v>0</v>
      </c>
      <c r="J17" s="14"/>
      <c r="K17" s="14"/>
      <c r="L17" s="14">
        <v>100</v>
      </c>
      <c r="M17" s="14"/>
    </row>
    <row r="18" ht="20.1" customHeight="1" spans="13:13">
      <c r="M18" s="60">
        <v>6263</v>
      </c>
    </row>
    <row r="19" ht="30" customHeight="1" spans="1:12">
      <c r="A19" s="15" t="s">
        <v>83</v>
      </c>
      <c r="B19" s="16"/>
      <c r="D19" s="15" t="s">
        <v>84</v>
      </c>
      <c r="E19" s="16"/>
      <c r="L19" s="14"/>
    </row>
    <row r="20" ht="30" customHeight="1" spans="1:12">
      <c r="A20" s="17" t="s">
        <v>29</v>
      </c>
      <c r="B20" s="18">
        <f>B15+E15+H15+K15</f>
        <v>4822.2</v>
      </c>
      <c r="D20" s="17" t="s">
        <v>29</v>
      </c>
      <c r="E20" s="18">
        <f>E16+H16+K16+B16</f>
        <v>4822.2</v>
      </c>
      <c r="L20" s="14">
        <f>K20+H20+E20</f>
        <v>4822.2</v>
      </c>
    </row>
    <row r="21" ht="30" customHeight="1" spans="1:12">
      <c r="A21" s="17" t="s">
        <v>30</v>
      </c>
      <c r="B21" s="18">
        <f>ROUND(D15+G15+J15+M15,2)</f>
        <v>30382268</v>
      </c>
      <c r="D21" s="17" t="s">
        <v>30</v>
      </c>
      <c r="E21" s="18">
        <f>ROUND(D16+G16+J16+M16,0)</f>
        <v>30382268</v>
      </c>
      <c r="L21" s="14">
        <f>K21+H21+E21</f>
        <v>30382268</v>
      </c>
    </row>
    <row r="22" ht="30" customHeight="1" spans="1:5">
      <c r="A22" s="17" t="s">
        <v>31</v>
      </c>
      <c r="B22" s="19">
        <f>B21/B20</f>
        <v>6300.49935713989</v>
      </c>
      <c r="D22" s="17" t="s">
        <v>31</v>
      </c>
      <c r="E22" s="19">
        <f>E21/E20</f>
        <v>6300.49935713989</v>
      </c>
    </row>
  </sheetData>
  <mergeCells count="8">
    <mergeCell ref="A2:M2"/>
    <mergeCell ref="A3:M3"/>
    <mergeCell ref="B4:D4"/>
    <mergeCell ref="E4:G4"/>
    <mergeCell ref="H4:J4"/>
    <mergeCell ref="K4:M4"/>
    <mergeCell ref="A19:B19"/>
    <mergeCell ref="D19:E19"/>
  </mergeCells>
  <pageMargins left="0.354330708661417" right="0.551181102362205" top="0.590551181102362" bottom="0.590551181102362" header="0.511811023622047" footer="0.511811023622047"/>
  <pageSetup paperSize="9" scale="6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B10" sqref="B10:D10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7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8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8">
        <v>142.4</v>
      </c>
      <c r="I5" s="13">
        <f t="shared" ref="I5:I13" si="4">$M$17+N5+$I$16</f>
        <v>6463</v>
      </c>
      <c r="J5" s="13">
        <f t="shared" ref="J5:J13" si="5">ROUND(H5*I5,0)</f>
        <v>920331</v>
      </c>
      <c r="K5" s="58">
        <v>142.4</v>
      </c>
      <c r="L5" s="13">
        <f t="shared" ref="L5:L13" si="6">$M$17+N5+$L$16</f>
        <v>6563</v>
      </c>
      <c r="M5" s="13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8">
        <v>142.4</v>
      </c>
      <c r="C6" s="13">
        <f t="shared" si="0"/>
        <v>6463</v>
      </c>
      <c r="D6" s="13">
        <f t="shared" si="1"/>
        <v>920331</v>
      </c>
      <c r="E6" s="58">
        <v>142.4</v>
      </c>
      <c r="F6" s="13">
        <f t="shared" si="2"/>
        <v>6413</v>
      </c>
      <c r="G6" s="13">
        <f t="shared" si="3"/>
        <v>913211</v>
      </c>
      <c r="H6" s="58">
        <v>142.4</v>
      </c>
      <c r="I6" s="13">
        <f t="shared" si="4"/>
        <v>6413</v>
      </c>
      <c r="J6" s="13">
        <f t="shared" si="5"/>
        <v>913211</v>
      </c>
      <c r="K6" s="58">
        <v>142.4</v>
      </c>
      <c r="L6" s="13">
        <f t="shared" si="6"/>
        <v>6513</v>
      </c>
      <c r="M6" s="13">
        <f t="shared" si="7"/>
        <v>927451</v>
      </c>
      <c r="N6" s="3">
        <v>150</v>
      </c>
    </row>
    <row r="7" ht="30" customHeight="1" spans="1:14">
      <c r="A7" s="12" t="s">
        <v>20</v>
      </c>
      <c r="B7" s="58">
        <v>142.4</v>
      </c>
      <c r="C7" s="13">
        <f t="shared" si="0"/>
        <v>6413</v>
      </c>
      <c r="D7" s="13">
        <f t="shared" si="1"/>
        <v>913211</v>
      </c>
      <c r="E7" s="58">
        <v>142.4</v>
      </c>
      <c r="F7" s="13">
        <f t="shared" si="2"/>
        <v>6363</v>
      </c>
      <c r="G7" s="13">
        <f t="shared" si="3"/>
        <v>906091</v>
      </c>
      <c r="H7" s="58">
        <v>142.4</v>
      </c>
      <c r="I7" s="13">
        <f t="shared" si="4"/>
        <v>6363</v>
      </c>
      <c r="J7" s="13">
        <f t="shared" si="5"/>
        <v>906091</v>
      </c>
      <c r="K7" s="58">
        <v>142.4</v>
      </c>
      <c r="L7" s="13">
        <f t="shared" si="6"/>
        <v>6463</v>
      </c>
      <c r="M7" s="13">
        <f t="shared" si="7"/>
        <v>920331</v>
      </c>
      <c r="N7" s="3">
        <v>100</v>
      </c>
    </row>
    <row r="8" ht="30" customHeight="1" spans="1:14">
      <c r="A8" s="12" t="s">
        <v>21</v>
      </c>
      <c r="B8" s="58">
        <v>142.4</v>
      </c>
      <c r="C8" s="13">
        <f t="shared" si="0"/>
        <v>6363</v>
      </c>
      <c r="D8" s="13">
        <f t="shared" si="1"/>
        <v>906091</v>
      </c>
      <c r="E8" s="58">
        <v>142.4</v>
      </c>
      <c r="F8" s="13">
        <f t="shared" si="2"/>
        <v>6313</v>
      </c>
      <c r="G8" s="13">
        <f t="shared" si="3"/>
        <v>898971</v>
      </c>
      <c r="H8" s="58">
        <v>142.4</v>
      </c>
      <c r="I8" s="13">
        <f t="shared" si="4"/>
        <v>6313</v>
      </c>
      <c r="J8" s="13">
        <f t="shared" si="5"/>
        <v>898971</v>
      </c>
      <c r="K8" s="58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8">
        <v>142.4</v>
      </c>
      <c r="C9" s="13">
        <f t="shared" si="0"/>
        <v>6313</v>
      </c>
      <c r="D9" s="13">
        <f t="shared" si="1"/>
        <v>898971</v>
      </c>
      <c r="E9" s="58">
        <v>142.4</v>
      </c>
      <c r="F9" s="13">
        <f t="shared" si="2"/>
        <v>6263</v>
      </c>
      <c r="G9" s="13">
        <f t="shared" si="3"/>
        <v>891851</v>
      </c>
      <c r="H9" s="58">
        <v>142.4</v>
      </c>
      <c r="I9" s="13">
        <f t="shared" si="4"/>
        <v>6263</v>
      </c>
      <c r="J9" s="13">
        <f t="shared" si="5"/>
        <v>891851</v>
      </c>
      <c r="K9" s="58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7">
        <v>142.4</v>
      </c>
      <c r="C10" s="30">
        <f t="shared" si="0"/>
        <v>6263</v>
      </c>
      <c r="D10" s="30">
        <f t="shared" si="1"/>
        <v>891851</v>
      </c>
      <c r="E10" s="58">
        <v>142.4</v>
      </c>
      <c r="F10" s="13">
        <f t="shared" si="2"/>
        <v>6213</v>
      </c>
      <c r="G10" s="13">
        <f t="shared" si="3"/>
        <v>884731</v>
      </c>
      <c r="H10" s="58">
        <v>142.4</v>
      </c>
      <c r="I10" s="13">
        <f t="shared" si="4"/>
        <v>6213</v>
      </c>
      <c r="J10" s="13">
        <f t="shared" si="5"/>
        <v>884731</v>
      </c>
      <c r="K10" s="58">
        <v>142.4</v>
      </c>
      <c r="L10" s="13">
        <f t="shared" si="6"/>
        <v>6313</v>
      </c>
      <c r="M10" s="13">
        <f t="shared" si="7"/>
        <v>898971</v>
      </c>
      <c r="N10" s="3">
        <v>-50</v>
      </c>
    </row>
    <row r="11" ht="30" customHeight="1" spans="1:14">
      <c r="A11" s="12" t="s">
        <v>24</v>
      </c>
      <c r="B11" s="58">
        <v>142.4</v>
      </c>
      <c r="C11" s="13">
        <f t="shared" si="0"/>
        <v>6213</v>
      </c>
      <c r="D11" s="13">
        <f t="shared" si="1"/>
        <v>884731</v>
      </c>
      <c r="E11" s="58">
        <v>142.4</v>
      </c>
      <c r="F11" s="13">
        <f t="shared" si="2"/>
        <v>6163</v>
      </c>
      <c r="G11" s="13">
        <f t="shared" si="3"/>
        <v>877611</v>
      </c>
      <c r="H11" s="58">
        <v>142.4</v>
      </c>
      <c r="I11" s="13">
        <f t="shared" si="4"/>
        <v>6163</v>
      </c>
      <c r="J11" s="13">
        <f t="shared" si="5"/>
        <v>877611</v>
      </c>
      <c r="K11" s="58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8">
        <v>142.4</v>
      </c>
      <c r="C12" s="13">
        <f t="shared" si="0"/>
        <v>6163</v>
      </c>
      <c r="D12" s="13">
        <f t="shared" si="1"/>
        <v>877611</v>
      </c>
      <c r="E12" s="58">
        <v>142.4</v>
      </c>
      <c r="F12" s="13">
        <f t="shared" si="2"/>
        <v>6113</v>
      </c>
      <c r="G12" s="13">
        <f t="shared" si="3"/>
        <v>870491</v>
      </c>
      <c r="H12" s="58">
        <v>142.4</v>
      </c>
      <c r="I12" s="13">
        <f t="shared" si="4"/>
        <v>6113</v>
      </c>
      <c r="J12" s="13">
        <f t="shared" si="5"/>
        <v>870491</v>
      </c>
      <c r="K12" s="58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8">
        <v>142.4</v>
      </c>
      <c r="C13" s="13">
        <f t="shared" si="0"/>
        <v>6113</v>
      </c>
      <c r="D13" s="13">
        <f t="shared" si="1"/>
        <v>870491</v>
      </c>
      <c r="E13" s="58">
        <v>142.4</v>
      </c>
      <c r="F13" s="13">
        <f t="shared" si="2"/>
        <v>6063</v>
      </c>
      <c r="G13" s="13">
        <f t="shared" si="3"/>
        <v>863371</v>
      </c>
      <c r="H13" s="58">
        <v>142.4</v>
      </c>
      <c r="I13" s="13">
        <f t="shared" si="4"/>
        <v>6063</v>
      </c>
      <c r="J13" s="13">
        <f t="shared" si="5"/>
        <v>863371</v>
      </c>
      <c r="K13" s="58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59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0">
        <v>6263</v>
      </c>
    </row>
    <row r="18" ht="30" customHeight="1" spans="1:12">
      <c r="A18" s="15" t="s">
        <v>86</v>
      </c>
      <c r="B18" s="16"/>
      <c r="D18" s="15" t="s">
        <v>87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tabSelected="1" zoomScale="66" zoomScaleNormal="66" topLeftCell="A2" workbookViewId="0">
      <selection activeCell="F11" sqref="F11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7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8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7">
        <v>142.4</v>
      </c>
      <c r="I5" s="30">
        <f t="shared" ref="I5:I13" si="4">$M$17+N5+$I$16</f>
        <v>6463</v>
      </c>
      <c r="J5" s="30">
        <f t="shared" ref="J5:J13" si="5">ROUND(H5*I5,0)</f>
        <v>920331</v>
      </c>
      <c r="K5" s="57">
        <v>142.4</v>
      </c>
      <c r="L5" s="30">
        <f t="shared" ref="L5:L13" si="6">$M$17+N5+$L$16</f>
        <v>6563</v>
      </c>
      <c r="M5" s="30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8">
        <v>142.4</v>
      </c>
      <c r="C6" s="13">
        <f t="shared" si="0"/>
        <v>6463</v>
      </c>
      <c r="D6" s="13">
        <f t="shared" si="1"/>
        <v>920331</v>
      </c>
      <c r="E6" s="58">
        <v>142.4</v>
      </c>
      <c r="F6" s="13">
        <f t="shared" si="2"/>
        <v>6413</v>
      </c>
      <c r="G6" s="13">
        <f t="shared" si="3"/>
        <v>913211</v>
      </c>
      <c r="H6" s="57">
        <v>142.4</v>
      </c>
      <c r="I6" s="30">
        <f t="shared" si="4"/>
        <v>6413</v>
      </c>
      <c r="J6" s="30">
        <f t="shared" si="5"/>
        <v>913211</v>
      </c>
      <c r="K6" s="57">
        <v>142.4</v>
      </c>
      <c r="L6" s="30">
        <f t="shared" si="6"/>
        <v>6513</v>
      </c>
      <c r="M6" s="30">
        <f t="shared" si="7"/>
        <v>927451</v>
      </c>
      <c r="N6" s="3">
        <v>150</v>
      </c>
    </row>
    <row r="7" ht="30" customHeight="1" spans="1:14">
      <c r="A7" s="12" t="s">
        <v>20</v>
      </c>
      <c r="B7" s="58">
        <v>142.4</v>
      </c>
      <c r="C7" s="13">
        <f t="shared" si="0"/>
        <v>6413</v>
      </c>
      <c r="D7" s="13">
        <f t="shared" si="1"/>
        <v>913211</v>
      </c>
      <c r="E7" s="58">
        <v>142.4</v>
      </c>
      <c r="F7" s="13">
        <f t="shared" si="2"/>
        <v>6363</v>
      </c>
      <c r="G7" s="13">
        <f t="shared" si="3"/>
        <v>906091</v>
      </c>
      <c r="H7" s="58">
        <v>142.4</v>
      </c>
      <c r="I7" s="13">
        <f t="shared" si="4"/>
        <v>6363</v>
      </c>
      <c r="J7" s="13">
        <f t="shared" si="5"/>
        <v>906091</v>
      </c>
      <c r="K7" s="58">
        <v>142.4</v>
      </c>
      <c r="L7" s="13">
        <f t="shared" si="6"/>
        <v>6463</v>
      </c>
      <c r="M7" s="13">
        <f t="shared" si="7"/>
        <v>920331</v>
      </c>
      <c r="N7" s="3">
        <v>100</v>
      </c>
    </row>
    <row r="8" ht="30" customHeight="1" spans="1:14">
      <c r="A8" s="12" t="s">
        <v>21</v>
      </c>
      <c r="B8" s="58">
        <v>142.4</v>
      </c>
      <c r="C8" s="13">
        <f t="shared" si="0"/>
        <v>6363</v>
      </c>
      <c r="D8" s="13">
        <f t="shared" si="1"/>
        <v>906091</v>
      </c>
      <c r="E8" s="58">
        <v>142.4</v>
      </c>
      <c r="F8" s="13">
        <f t="shared" si="2"/>
        <v>6313</v>
      </c>
      <c r="G8" s="13">
        <f t="shared" si="3"/>
        <v>898971</v>
      </c>
      <c r="H8" s="57">
        <v>142.4</v>
      </c>
      <c r="I8" s="30">
        <f t="shared" si="4"/>
        <v>6313</v>
      </c>
      <c r="J8" s="30">
        <f t="shared" si="5"/>
        <v>898971</v>
      </c>
      <c r="K8" s="58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8">
        <v>142.4</v>
      </c>
      <c r="C9" s="13">
        <f t="shared" si="0"/>
        <v>6313</v>
      </c>
      <c r="D9" s="13">
        <f t="shared" si="1"/>
        <v>898971</v>
      </c>
      <c r="E9" s="58">
        <v>142.4</v>
      </c>
      <c r="F9" s="13">
        <f t="shared" si="2"/>
        <v>6263</v>
      </c>
      <c r="G9" s="13">
        <f t="shared" si="3"/>
        <v>891851</v>
      </c>
      <c r="H9" s="58">
        <v>142.4</v>
      </c>
      <c r="I9" s="13">
        <f t="shared" si="4"/>
        <v>6263</v>
      </c>
      <c r="J9" s="13">
        <f t="shared" si="5"/>
        <v>891851</v>
      </c>
      <c r="K9" s="58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7">
        <v>142.4</v>
      </c>
      <c r="C10" s="30">
        <f t="shared" si="0"/>
        <v>6263</v>
      </c>
      <c r="D10" s="30">
        <f t="shared" si="1"/>
        <v>891851</v>
      </c>
      <c r="E10" s="58">
        <v>142.4</v>
      </c>
      <c r="F10" s="13">
        <f t="shared" si="2"/>
        <v>6213</v>
      </c>
      <c r="G10" s="13">
        <f t="shared" si="3"/>
        <v>884731</v>
      </c>
      <c r="H10" s="58">
        <v>142.4</v>
      </c>
      <c r="I10" s="13">
        <f t="shared" si="4"/>
        <v>6213</v>
      </c>
      <c r="J10" s="13">
        <f t="shared" si="5"/>
        <v>884731</v>
      </c>
      <c r="K10" s="58">
        <v>142.4</v>
      </c>
      <c r="L10" s="13">
        <f t="shared" si="6"/>
        <v>6313</v>
      </c>
      <c r="M10" s="13">
        <f t="shared" si="7"/>
        <v>898971</v>
      </c>
      <c r="N10" s="3">
        <v>-50</v>
      </c>
    </row>
    <row r="11" ht="30" customHeight="1" spans="1:14">
      <c r="A11" s="12" t="s">
        <v>24</v>
      </c>
      <c r="B11" s="58">
        <v>142.4</v>
      </c>
      <c r="C11" s="13">
        <f t="shared" si="0"/>
        <v>6213</v>
      </c>
      <c r="D11" s="13">
        <f t="shared" si="1"/>
        <v>884731</v>
      </c>
      <c r="E11" s="58">
        <v>142.4</v>
      </c>
      <c r="F11" s="13">
        <f t="shared" si="2"/>
        <v>6163</v>
      </c>
      <c r="G11" s="13">
        <f t="shared" si="3"/>
        <v>877611</v>
      </c>
      <c r="H11" s="58">
        <v>142.4</v>
      </c>
      <c r="I11" s="13">
        <f t="shared" si="4"/>
        <v>6163</v>
      </c>
      <c r="J11" s="13">
        <f t="shared" si="5"/>
        <v>877611</v>
      </c>
      <c r="K11" s="58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8">
        <v>142.4</v>
      </c>
      <c r="C12" s="13">
        <f t="shared" si="0"/>
        <v>6163</v>
      </c>
      <c r="D12" s="13">
        <f t="shared" si="1"/>
        <v>877611</v>
      </c>
      <c r="E12" s="58">
        <v>142.4</v>
      </c>
      <c r="F12" s="13">
        <f t="shared" si="2"/>
        <v>6113</v>
      </c>
      <c r="G12" s="13">
        <f t="shared" si="3"/>
        <v>870491</v>
      </c>
      <c r="H12" s="58">
        <v>142.4</v>
      </c>
      <c r="I12" s="13">
        <f t="shared" si="4"/>
        <v>6113</v>
      </c>
      <c r="J12" s="13">
        <f t="shared" si="5"/>
        <v>870491</v>
      </c>
      <c r="K12" s="58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8">
        <v>142.4</v>
      </c>
      <c r="C13" s="13">
        <f t="shared" si="0"/>
        <v>6113</v>
      </c>
      <c r="D13" s="13">
        <f t="shared" si="1"/>
        <v>870491</v>
      </c>
      <c r="E13" s="58">
        <v>142.4</v>
      </c>
      <c r="F13" s="13">
        <f t="shared" si="2"/>
        <v>6063</v>
      </c>
      <c r="G13" s="13">
        <f t="shared" si="3"/>
        <v>863371</v>
      </c>
      <c r="H13" s="58">
        <v>142.4</v>
      </c>
      <c r="I13" s="13">
        <f t="shared" si="4"/>
        <v>6063</v>
      </c>
      <c r="J13" s="13">
        <f t="shared" si="5"/>
        <v>863371</v>
      </c>
      <c r="K13" s="58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59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0">
        <v>6263</v>
      </c>
    </row>
    <row r="18" ht="30" customHeight="1" spans="1:12">
      <c r="A18" s="15" t="s">
        <v>89</v>
      </c>
      <c r="B18" s="16"/>
      <c r="D18" s="15" t="s">
        <v>90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13" workbookViewId="0">
      <selection activeCell="B18" sqref="B18:D1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66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30">
        <v>124.51</v>
      </c>
      <c r="C5" s="30">
        <f t="shared" ref="C5:C17" si="0">$M$25+N5+$C$23+$D$23</f>
        <v>6061</v>
      </c>
      <c r="D5" s="30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13">
        <v>124.51</v>
      </c>
      <c r="C8" s="13">
        <f t="shared" si="0"/>
        <v>5961</v>
      </c>
      <c r="D8" s="13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13">
        <v>124.51</v>
      </c>
      <c r="C9" s="13">
        <f t="shared" si="0"/>
        <v>5911</v>
      </c>
      <c r="D9" s="13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30">
        <v>124.51</v>
      </c>
      <c r="C16" s="30">
        <f t="shared" si="0"/>
        <v>5561</v>
      </c>
      <c r="D16" s="30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30">
        <v>124.51</v>
      </c>
      <c r="C17" s="30">
        <f t="shared" si="0"/>
        <v>5511</v>
      </c>
      <c r="D17" s="30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30">
        <v>124.51</v>
      </c>
      <c r="C18" s="30">
        <f>$M$25+N18+$C$23</f>
        <v>5461</v>
      </c>
      <c r="D18" s="30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91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2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3"/>
      <c r="D28" s="2"/>
      <c r="E28" s="2"/>
    </row>
    <row r="29" ht="27.95" customHeight="1" spans="1:5">
      <c r="A29" s="55"/>
      <c r="B29" s="53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workbookViewId="0">
      <selection activeCell="A8" sqref="$A8:$XFD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92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56">
        <v>124.51</v>
      </c>
      <c r="L5" s="56">
        <f>$M$25+N5+$L$23</f>
        <v>6111</v>
      </c>
      <c r="M5" s="56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30">
        <v>124.51</v>
      </c>
      <c r="L6" s="30">
        <f t="shared" ref="L6:L21" si="9">$M$25+N6+$L$23</f>
        <v>6111</v>
      </c>
      <c r="M6" s="30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13">
        <v>124.51</v>
      </c>
      <c r="C8" s="13">
        <f t="shared" si="0"/>
        <v>5961</v>
      </c>
      <c r="D8" s="13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30">
        <v>124.51</v>
      </c>
      <c r="L8" s="30">
        <f t="shared" si="9"/>
        <v>6011</v>
      </c>
      <c r="M8" s="30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13">
        <v>124.51</v>
      </c>
      <c r="C9" s="13">
        <f t="shared" si="0"/>
        <v>5911</v>
      </c>
      <c r="D9" s="13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30">
        <v>124.51</v>
      </c>
      <c r="L9" s="30">
        <f t="shared" si="9"/>
        <v>5961</v>
      </c>
      <c r="M9" s="30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30">
        <v>124.51</v>
      </c>
      <c r="C11" s="30">
        <f t="shared" si="0"/>
        <v>5811</v>
      </c>
      <c r="D11" s="30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93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2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3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高层（表价）</vt:lpstr>
      <vt:lpstr>小高层底价（1、9、13#） </vt:lpstr>
      <vt:lpstr>高层底价（21、23#）</vt:lpstr>
      <vt:lpstr>洋房价格表2#</vt:lpstr>
      <vt:lpstr>洋房价格表3# </vt:lpstr>
      <vt:lpstr>洋房价格表6#</vt:lpstr>
      <vt:lpstr>洋房价格表10#</vt:lpstr>
      <vt:lpstr>小高层价格表1#</vt:lpstr>
      <vt:lpstr>小高层价格表5#</vt:lpstr>
      <vt:lpstr>小高层价格表9#</vt:lpstr>
      <vt:lpstr>小高层价格表13#</vt:lpstr>
      <vt:lpstr>小高层价格表17#</vt:lpstr>
      <vt:lpstr>高层价格表21#</vt:lpstr>
      <vt:lpstr>高层价格表22#</vt:lpstr>
      <vt:lpstr>高层价格表23#</vt:lpstr>
      <vt:lpstr>Sheet1</vt:lpstr>
      <vt:lpstr>洋房（表价）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A碧桂园-彭丹丹15855620236</cp:lastModifiedBy>
  <dcterms:created xsi:type="dcterms:W3CDTF">2015-01-15T16:55:00Z</dcterms:created>
  <cp:lastPrinted>2025-06-19T05:44:00Z</cp:lastPrinted>
  <dcterms:modified xsi:type="dcterms:W3CDTF">2025-07-28T07:59:46Z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2B2804D360174FF290889148CCD4711C_13</vt:lpwstr>
  </property>
  <property fmtid="{D5CDD505-2E9C-101B-9397-08002B2CF9AE}" pid="3" name="KSOProductBuildVer">
    <vt:lpwstr>2052-12.1.0.21915</vt:lpwstr>
  </property>
</Properties>
</file>